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35" windowHeight="9180" tabRatio="452" activeTab="0"/>
  </bookViews>
  <sheets>
    <sheet name="Nevezés" sheetId="1" r:id="rId1"/>
    <sheet name="Nevezés (tantárgyak)" sheetId="2" r:id="rId2"/>
    <sheet name="Nevezés (régiók)" sheetId="3" r:id="rId3"/>
  </sheets>
  <externalReferences>
    <externalReference r:id="rId6"/>
  </externalReferences>
  <definedNames>
    <definedName name="_xlnm._FilterDatabase" localSheetId="0" hidden="1">'Nevezés'!$A$2:$J$181</definedName>
    <definedName name="emil">#REF!</definedName>
    <definedName name="_xlnm.Print_Titles" localSheetId="0">'Nevezés'!$1:$2</definedName>
    <definedName name="_xlnm.Print_Area" localSheetId="0">'Nevezés'!$B$1:$J$179</definedName>
  </definedNames>
  <calcPr fullCalcOnLoad="1"/>
</workbook>
</file>

<file path=xl/sharedStrings.xml><?xml version="1.0" encoding="utf-8"?>
<sst xmlns="http://schemas.openxmlformats.org/spreadsheetml/2006/main" count="739" uniqueCount="490">
  <si>
    <t>Gárdonyi Géza Szakiskola</t>
  </si>
  <si>
    <t>Sóstó ltp. 1.</t>
  </si>
  <si>
    <t>Széchenyi István Mezőgazdasági Szakképző Iskola és Kollégium</t>
  </si>
  <si>
    <t>Radnóti Miklós utca 3.</t>
  </si>
  <si>
    <t>Kereskedelmi, Vendéglátóipari és Idegenforgalmi Szakközép- és Szakiskola</t>
  </si>
  <si>
    <t>Intézmény</t>
  </si>
  <si>
    <t>Neve</t>
  </si>
  <si>
    <t>Település</t>
  </si>
  <si>
    <t>Utca_Hsz</t>
  </si>
  <si>
    <t>Régió</t>
  </si>
  <si>
    <t>Számítástechnika</t>
  </si>
  <si>
    <t>Történelem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</si>
  <si>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</si>
  <si>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</si>
  <si>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</si>
  <si>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</si>
  <si>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</si>
  <si>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</si>
  <si>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</si>
  <si>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Tatabánya</t>
  </si>
  <si>
    <t>Sárberek</t>
  </si>
  <si>
    <t>Ózd</t>
  </si>
  <si>
    <t>Budapest</t>
  </si>
  <si>
    <t>Trefort Ágoston Szakképző Iskola</t>
  </si>
  <si>
    <t>Sátoraljaújhely</t>
  </si>
  <si>
    <t>Fejes István u. 14.</t>
  </si>
  <si>
    <t>Surányi Endre Szakképző Iskola</t>
  </si>
  <si>
    <t>Kazincbarcika</t>
  </si>
  <si>
    <t>Irinyi J. u. 1.</t>
  </si>
  <si>
    <t>Veress Ferenc Szakképző Iskola</t>
  </si>
  <si>
    <t xml:space="preserve">Hajdúböszörmény </t>
  </si>
  <si>
    <t>Dunaföldvár</t>
  </si>
  <si>
    <t>Szolnok</t>
  </si>
  <si>
    <t xml:space="preserve">Berettyóújfalu </t>
  </si>
  <si>
    <t>Eötvös József Szakképző Intézet</t>
  </si>
  <si>
    <t>Eötvös u. 1.</t>
  </si>
  <si>
    <t>Pécs</t>
  </si>
  <si>
    <t>Rét u. 10.</t>
  </si>
  <si>
    <t>Kálmán u.15</t>
  </si>
  <si>
    <t>Gyöngyös</t>
  </si>
  <si>
    <t>Szarvas</t>
  </si>
  <si>
    <t>Nagykanizsa</t>
  </si>
  <si>
    <t>Tokaj</t>
  </si>
  <si>
    <t>Tarcali út 52.</t>
  </si>
  <si>
    <t>Simonyi Károly Szakközépiskola és Szakiskola</t>
  </si>
  <si>
    <t>Malomvölgyi u. 1/b</t>
  </si>
  <si>
    <t>Cegléd</t>
  </si>
  <si>
    <t>Kossuth Ferenc u. 18.</t>
  </si>
  <si>
    <t>Eger</t>
  </si>
  <si>
    <t>Pápa</t>
  </si>
  <si>
    <t>Gyermekváros út 1.</t>
  </si>
  <si>
    <t>Várpalota</t>
  </si>
  <si>
    <t>Szent István u. 1.</t>
  </si>
  <si>
    <t>Dunaújváros</t>
  </si>
  <si>
    <t>Szeged</t>
  </si>
  <si>
    <t>Gyula</t>
  </si>
  <si>
    <t>Tiszakécske</t>
  </si>
  <si>
    <t>Erkel fasor 10.</t>
  </si>
  <si>
    <t>Debrecen</t>
  </si>
  <si>
    <t>Deák Ferenc és Széchenyi István Szakközép- és Szakiskola</t>
  </si>
  <si>
    <t>3300_Közgazdasági</t>
  </si>
  <si>
    <t>Addetur Alapítványi Szakiskola és Középiskola</t>
  </si>
  <si>
    <t>Marczibányi tér 3.</t>
  </si>
  <si>
    <t>Mosonmagyaróvár</t>
  </si>
  <si>
    <t>Mosonvár utca 15.</t>
  </si>
  <si>
    <t>Jászapáti</t>
  </si>
  <si>
    <t>Kossuth Zsuzsanna Gimnázium, Egészségügyi és Könnyűipari Szakképző Iskola</t>
  </si>
  <si>
    <t>Kodály tér 1.</t>
  </si>
  <si>
    <t>Szeged-Móravárosi Szakközép- és Szakiskola</t>
  </si>
  <si>
    <t>6725_Szakiskola</t>
  </si>
  <si>
    <t>Kálvária sgt.84-86.</t>
  </si>
  <si>
    <t>Kossuth L.u.  37.</t>
  </si>
  <si>
    <t xml:space="preserve">Harruckern János Közoktatási Intézmény  </t>
  </si>
  <si>
    <t>Szent István út 38.</t>
  </si>
  <si>
    <t>Vép</t>
  </si>
  <si>
    <t>Szent Imre u. 36-38.</t>
  </si>
  <si>
    <t>Kőrösi Csoma Sándor Gimnázium, Szakközép-, Szakképző és Általános Iskola Csiha Győző Tagintézménye</t>
  </si>
  <si>
    <t>Sipkay Barna Kereskedelmi, Idegenforgalmi Szakközép- és Szakiskola és Kollégium</t>
  </si>
  <si>
    <t>Táncsics M. u. 73.</t>
  </si>
  <si>
    <t>7100_László</t>
  </si>
  <si>
    <t>Széchenyi István Szakképző Iskola</t>
  </si>
  <si>
    <t>Kiskunhalas</t>
  </si>
  <si>
    <t>Kazinczy u. 5.</t>
  </si>
  <si>
    <t>Bánki Donát Szakképző Iskola</t>
  </si>
  <si>
    <t>Ajka</t>
  </si>
  <si>
    <t>Sopron</t>
  </si>
  <si>
    <t>Győr</t>
  </si>
  <si>
    <t>Kossuth Lajos u. 7.</t>
  </si>
  <si>
    <t>Békéscsaba</t>
  </si>
  <si>
    <t>Velence</t>
  </si>
  <si>
    <t>Ország út 19.</t>
  </si>
  <si>
    <t>Kisvárda</t>
  </si>
  <si>
    <t>Mártirok u. 8.</t>
  </si>
  <si>
    <t>Csurgó</t>
  </si>
  <si>
    <t>Vác</t>
  </si>
  <si>
    <t>Asbóth Sándor Térségi Közép- és Szakiskola</t>
  </si>
  <si>
    <t>Keszthely</t>
  </si>
  <si>
    <t>Gagarin u.2-4</t>
  </si>
  <si>
    <t>Veszprém</t>
  </si>
  <si>
    <t>Jászberényi út 2.</t>
  </si>
  <si>
    <t>Komárom</t>
  </si>
  <si>
    <t>Baja</t>
  </si>
  <si>
    <t>Szent Antal u. 96.</t>
  </si>
  <si>
    <t>Kolping Katolikus Szakiskola</t>
  </si>
  <si>
    <t>Esztergom</t>
  </si>
  <si>
    <t>Petőfi S. u. 22.</t>
  </si>
  <si>
    <t>Áchim  Á.. 12-14.</t>
  </si>
  <si>
    <t>Baross u.1-3.</t>
  </si>
  <si>
    <t>Lajos u. 1-5.</t>
  </si>
  <si>
    <t>Hódmezővásárhely</t>
  </si>
  <si>
    <t>Teleki Blanka Szakképző Iskola</t>
  </si>
  <si>
    <t>Nagy László Gimnázium, Szakközépiskola, Szakiskola és Kollégium</t>
  </si>
  <si>
    <t>Gábor László Épitőipari Szakképző Iskola</t>
  </si>
  <si>
    <t>Tiszavasvári út 12.</t>
  </si>
  <si>
    <t>Kaesz Gyula Faipari Szakközépiskola és Szakiskola</t>
  </si>
  <si>
    <t>Egressy út 36.</t>
  </si>
  <si>
    <t>Iharosi út  2.</t>
  </si>
  <si>
    <t>Bonyhád</t>
  </si>
  <si>
    <t>Perezel u. 51.</t>
  </si>
  <si>
    <t>Móricz Zsigmond Oktatási Intézmény, Szakképző Iskola</t>
  </si>
  <si>
    <t>Varró István Szakközép- és Szakiskola és Kollégium</t>
  </si>
  <si>
    <t>Dr. Entz Ferenc Mezőgazdasági, Kereskedelmi és Vendéglátóipari Szakképző Iskola és Kollégium</t>
  </si>
  <si>
    <t>Inczédy György Középiskola, Szakiskola és Kollégium</t>
  </si>
  <si>
    <t>Árok út  53</t>
  </si>
  <si>
    <t>Rétközi Szakiskola és Népfőiskola</t>
  </si>
  <si>
    <t>Kék</t>
  </si>
  <si>
    <t>Kölcsey út 21.</t>
  </si>
  <si>
    <t>Lengyel</t>
  </si>
  <si>
    <t>Petőfi u. 5.</t>
  </si>
  <si>
    <t>Bajcsy Zs.u. 7-9.</t>
  </si>
  <si>
    <t>Salgótarján</t>
  </si>
  <si>
    <t>Nádor tér 4.</t>
  </si>
  <si>
    <t>Nyíregyháza</t>
  </si>
  <si>
    <t>Kiskunfélegyhaza</t>
  </si>
  <si>
    <t>Kossuth u. 34.</t>
  </si>
  <si>
    <t>Balassagyarmat</t>
  </si>
  <si>
    <t>Hétvezér út 26.</t>
  </si>
  <si>
    <t>Örkény</t>
  </si>
  <si>
    <t>Fő út 5-7.</t>
  </si>
  <si>
    <t>Vay Miklós Szakképző Iskola</t>
  </si>
  <si>
    <t>Sárospatak</t>
  </si>
  <si>
    <t>Tamási</t>
  </si>
  <si>
    <t>Deák F. u. 6-8.</t>
  </si>
  <si>
    <t>Várna u. 23.</t>
  </si>
  <si>
    <t>Miskolc</t>
  </si>
  <si>
    <t>Rákóczi út 2.</t>
  </si>
  <si>
    <t>Csorna</t>
  </si>
  <si>
    <t>Kossuth Lajos Szakiskola</t>
  </si>
  <si>
    <t>Kossuth u. 30.</t>
  </si>
  <si>
    <t>Földes Gábor u. 34-36.</t>
  </si>
  <si>
    <t>Berg Gusztáv Szakiskola</t>
  </si>
  <si>
    <t>Kapuvár</t>
  </si>
  <si>
    <t>Berg G. u. 2.</t>
  </si>
  <si>
    <t>Szentgotthárd</t>
  </si>
  <si>
    <t>Honvéd út. 10</t>
  </si>
  <si>
    <t>Szombathely</t>
  </si>
  <si>
    <t>Petőfi S.u. 1.</t>
  </si>
  <si>
    <t>Körmend</t>
  </si>
  <si>
    <t>Rákóczi u. 2.</t>
  </si>
  <si>
    <t>Bük</t>
  </si>
  <si>
    <t>Eötvös u. 1-3.</t>
  </si>
  <si>
    <t xml:space="preserve">Zalaegerszeg </t>
  </si>
  <si>
    <t xml:space="preserve">Szombathely </t>
  </si>
  <si>
    <t>Nagykar u. 1-3</t>
  </si>
  <si>
    <t>Mohács</t>
  </si>
  <si>
    <t>Kossuth L. u. 71.</t>
  </si>
  <si>
    <t>Komló</t>
  </si>
  <si>
    <t>Ságvári u. 1.</t>
  </si>
  <si>
    <t>Kaposvár</t>
  </si>
  <si>
    <t>Fonyód</t>
  </si>
  <si>
    <t>Szekszárd</t>
  </si>
  <si>
    <t>Szent László u. 8-12.</t>
  </si>
  <si>
    <t>Dombóvár</t>
  </si>
  <si>
    <t>Népköztársaság u. 21.</t>
  </si>
  <si>
    <t>Mátészalka</t>
  </si>
  <si>
    <t>Lónyay Menyhért Közép- és Szakképző Iskola</t>
  </si>
  <si>
    <t>Vásárosnamény</t>
  </si>
  <si>
    <t>Kossuth út 19.</t>
  </si>
  <si>
    <t>Polgár</t>
  </si>
  <si>
    <t>Püspökladány</t>
  </si>
  <si>
    <t>Bajcsy -Zs u. 10.</t>
  </si>
  <si>
    <t>Mártírok útja 1.</t>
  </si>
  <si>
    <t>Piac köz 8.</t>
  </si>
  <si>
    <t>József Attila Gimnázium és Szakképző Iskola</t>
  </si>
  <si>
    <t>Beregszászi Pál Szakközép- és Szakiskola</t>
  </si>
  <si>
    <t>Burgundia u. 1.</t>
  </si>
  <si>
    <t>Biharkeresztes</t>
  </si>
  <si>
    <t>Ady E. u. 2.</t>
  </si>
  <si>
    <t>Diószegi Sámuel Közép- és Szakképző Iskola</t>
  </si>
  <si>
    <t>Povolny Ferenc Szakképző Iskola</t>
  </si>
  <si>
    <t>Kassai út 25.</t>
  </si>
  <si>
    <t>Hajdúnánás</t>
  </si>
  <si>
    <t>Baross u. 11.</t>
  </si>
  <si>
    <t>Karcag</t>
  </si>
  <si>
    <t>Varró u.8.</t>
  </si>
  <si>
    <t>Klapka György Szakközép- és Szakiskola</t>
  </si>
  <si>
    <t>Jászberény</t>
  </si>
  <si>
    <t>Hatvani u.2.</t>
  </si>
  <si>
    <t>Nagykőrös</t>
  </si>
  <si>
    <t>Arany János u. 55.</t>
  </si>
  <si>
    <t>Várna u. 21/b</t>
  </si>
  <si>
    <t>Csepeli Vendéglátóipari Szakközép- és Szakiskola</t>
  </si>
  <si>
    <t>Huba u. 7.</t>
  </si>
  <si>
    <t>Herman Ottó u. 2.</t>
  </si>
  <si>
    <t>Hild József Szakközépiskola, Szakiskola, Speciális Szakiskola és Kollégium</t>
  </si>
  <si>
    <t>Bercsényi utca 8.</t>
  </si>
  <si>
    <t>5440_Szakképző</t>
  </si>
  <si>
    <t>Pálffy Miklós Kereskedelmi Szakközépiskola és Szakiskola</t>
  </si>
  <si>
    <t>Herman Ottó Kertészeti, Környezetvédelmi és Vadgazdálkodási Szakképző Iskola</t>
  </si>
  <si>
    <t>Sellye</t>
  </si>
  <si>
    <t>Zrínyi Miklós út 2.</t>
  </si>
  <si>
    <t>Siklós</t>
  </si>
  <si>
    <t>Gyűdi út 2.</t>
  </si>
  <si>
    <t>Vári Szabó István Szakközépiskola, Szakiskola és Kollégium</t>
  </si>
  <si>
    <t>Templom u. 5.</t>
  </si>
  <si>
    <t>I. István Szakképző Iskola</t>
  </si>
  <si>
    <t>Paks</t>
  </si>
  <si>
    <t>Iskola utca 7.</t>
  </si>
  <si>
    <t>Bánki Donát Szakképző Iskola és Kollégium Bercsényi Miklós Tagiskolája</t>
  </si>
  <si>
    <t>Vasút út 2.</t>
  </si>
  <si>
    <t>Siófok</t>
  </si>
  <si>
    <t>Bakony u. 2.</t>
  </si>
  <si>
    <t>Unghváry László Kereskedelmi és Vendéglátóipari Szakközép és Szakiskola</t>
  </si>
  <si>
    <t>Göndöcs Benedek Középiskola, Szakiskola és Kollégiumai</t>
  </si>
  <si>
    <t>Vályi Péter Szakképző Iskolai Tagintézmény</t>
  </si>
  <si>
    <t>Árpád Szakképző Iskola és Kollégium</t>
  </si>
  <si>
    <t>Kisbér</t>
  </si>
  <si>
    <t>Váci Mihály Ipari Szakképző Iskola és Kollégium</t>
  </si>
  <si>
    <t>Kiss E. u. 0.</t>
  </si>
  <si>
    <t>Rázsó Imre Szakközépiskola, Szakiskola és Kollégium</t>
  </si>
  <si>
    <t>Cseri út 6.</t>
  </si>
  <si>
    <t>Béke u. 1.</t>
  </si>
  <si>
    <t xml:space="preserve">Lukács Sándor Mechatronikai és Gépészeti Szakképző Iskola és Kollégium </t>
  </si>
  <si>
    <t>Kossuth Lajos Ipari Szakképző  Iskola, Kollégium és Felnőttek Középiskolája</t>
  </si>
  <si>
    <t>Jávorka Sándor Mezőgazdasági és Élelmiszeripari Szaközép- és Szakiskola</t>
  </si>
  <si>
    <t>VIK Középiskola és Szakiskola</t>
  </si>
  <si>
    <t>Hernád u. 3.</t>
  </si>
  <si>
    <t>Haller János Általános Szakképző és Szakközépiskola</t>
  </si>
  <si>
    <t>Puskás Tivadar Fém- és Villamosipari Szakképző Iskola és Kollégium</t>
  </si>
  <si>
    <t>Gróf Széchenyi István Általános Iskola és Szakiskola és Gimnázium</t>
  </si>
  <si>
    <t>Bocskai István Gimnázium, Szakképző Iskola és Kollégium</t>
  </si>
  <si>
    <t xml:space="preserve">Simon u. </t>
  </si>
  <si>
    <t>Szent László Szakképző Iskola Vendéglátó Szakképző Tagintézménye</t>
  </si>
  <si>
    <t>Szentpáli István Kereskedelmi és Vendéglátóipari Szakközépiskola és Szakiskola</t>
  </si>
  <si>
    <t>Pattogós u. 6-8.</t>
  </si>
  <si>
    <t>Petőfi tér 1.</t>
  </si>
  <si>
    <t>Jálics Ernő Általános és Szakképző Iskola</t>
  </si>
  <si>
    <t>Kadarkút</t>
  </si>
  <si>
    <t>Fő u. 1.</t>
  </si>
  <si>
    <t>Kontawig Műszaki és Üzlettudományi Szakképző Iskola</t>
  </si>
  <si>
    <t>Csonka János Műszaki Szakközépiskola és Szakiskola</t>
  </si>
  <si>
    <t>Szily Kálmán Kéttannyelvű Műszaki Középiskola</t>
  </si>
  <si>
    <t>Régimalom u 2.</t>
  </si>
  <si>
    <t>Petőfi S. u. 1.</t>
  </si>
  <si>
    <t>Kecskemét</t>
  </si>
  <si>
    <t>Nyíri út 32.</t>
  </si>
  <si>
    <t>Bácsalmás</t>
  </si>
  <si>
    <t>Kandó Kálmán Szakközép- és Szakiskola</t>
  </si>
  <si>
    <t>Bethlen krt. 63.</t>
  </si>
  <si>
    <t>Kiskőrös</t>
  </si>
  <si>
    <t>Árpád u. 20.</t>
  </si>
  <si>
    <t>Kalocsa</t>
  </si>
  <si>
    <t>Mezőhegyes</t>
  </si>
  <si>
    <t>Kétegyháza</t>
  </si>
  <si>
    <t>Gyulai út 6.</t>
  </si>
  <si>
    <t>Zsoldos Ferenc Közép- és Szakiskola</t>
  </si>
  <si>
    <t>Szentes</t>
  </si>
  <si>
    <t>Király Endre Ipari Szakközépiskola, Szakiskola és Kollégium</t>
  </si>
  <si>
    <t xml:space="preserve"> Naszály út 8.</t>
  </si>
  <si>
    <t>József A. sgt. 122-126.</t>
  </si>
  <si>
    <t>Ásotthalom</t>
  </si>
  <si>
    <t>Kiss Ferenc krt. 76.</t>
  </si>
  <si>
    <t>Székesfehérvár</t>
  </si>
  <si>
    <t>Berényi út 105.</t>
  </si>
  <si>
    <t xml:space="preserve">Tata </t>
  </si>
  <si>
    <t>Hősök tere 9.</t>
  </si>
  <si>
    <t>Bábolna</t>
  </si>
  <si>
    <t>Rákóczi u. 7.</t>
  </si>
  <si>
    <t>Tégylagyár u. 1-2</t>
  </si>
  <si>
    <t>Lovas u. 23.</t>
  </si>
  <si>
    <t>Zsámbék</t>
  </si>
  <si>
    <t>Ceglédi u. 24.</t>
  </si>
  <si>
    <t>Dabas</t>
  </si>
  <si>
    <t>József A. u. 107.</t>
  </si>
  <si>
    <t>Seregélyesi u. 88-90.</t>
  </si>
  <si>
    <t>Timót u. 3.</t>
  </si>
  <si>
    <t>Mezőkövesd</t>
  </si>
  <si>
    <t>Tata</t>
  </si>
  <si>
    <t>Új út 19.</t>
  </si>
  <si>
    <t>Felsőcsingeri 1.</t>
  </si>
  <si>
    <t>Deák Ferenc Szakképző és Művészeti Szakközépiskola</t>
  </si>
  <si>
    <t>Herbolyai út 9.</t>
  </si>
  <si>
    <t>Báthory u. 58.</t>
  </si>
  <si>
    <t>Páterdombi Szakképző Iskola</t>
  </si>
  <si>
    <t xml:space="preserve">Nagykálló </t>
  </si>
  <si>
    <t>Kossuth u. 8.</t>
  </si>
  <si>
    <t>Hunyadi János Gimnázium és Szakiskola</t>
  </si>
  <si>
    <t>Petőfi út 20.</t>
  </si>
  <si>
    <t>Szakképző Iskola és Kollégium</t>
  </si>
  <si>
    <t>Bornemissza Gergely Szakközép-, Szakkiskola és Kollégium</t>
  </si>
  <si>
    <t>Kertész u 128.</t>
  </si>
  <si>
    <t>Diósgyőr Vasgyári Szakképző Iskola és Kollégium</t>
  </si>
  <si>
    <t>Baross Gábor út 19.</t>
  </si>
  <si>
    <t>Jelky András ÁMK Szakképző Iskolája</t>
  </si>
  <si>
    <t>Külső-Veszprémi út 2.</t>
  </si>
  <si>
    <t>Thúry György Kereskedelmi, Vendéglátó és Idegenforgalmi Szakképző Iskola</t>
  </si>
  <si>
    <t>Ady Endre utca 29.</t>
  </si>
  <si>
    <t>Erzsébet királyné Szolgáltató és Kereskedelmi Sazkközépiskola és Szakiskola</t>
  </si>
  <si>
    <t>Táncsics Mihály Közgazdasági, Ügyviteli, Kereskedelmi és Vendéglátóipari Szakközépiskola és Szakiskola Kereskedelmi és Vendéglátóipari Tagintézmény</t>
  </si>
  <si>
    <t>Kanizsay Dorottya Egészségügyi Szakképző Iskola és Gimnázium</t>
  </si>
  <si>
    <t>Kassai utca 24/A.</t>
  </si>
  <si>
    <t>Wattay Középiskola és Szakiskola</t>
  </si>
  <si>
    <t>Felsőbüki Nagy Pál Általános Iskola és Vendéglátóipari Szakiskola</t>
  </si>
  <si>
    <t>Beszúrás csak ezen sor fölé történjen, mert elromlanak a képletek!</t>
  </si>
  <si>
    <t>Pesti Barnabás Élelmiszeripari Középiskola</t>
  </si>
  <si>
    <t>Andrássy út 63.</t>
  </si>
  <si>
    <t>Kossuth Lajos Közoktatási Intézmény</t>
  </si>
  <si>
    <t>Orosháza</t>
  </si>
  <si>
    <t>Kossuth tér 1.</t>
  </si>
  <si>
    <t>Bencs László Általános és Szakiskola</t>
  </si>
  <si>
    <t>Krúdy Gyula Kereskedelmi és Vendéglátóipari Szakközép- és Szakiskola</t>
  </si>
  <si>
    <t>9970_Béla</t>
  </si>
  <si>
    <t>4600_Rákóczi</t>
  </si>
  <si>
    <t>2481_Entz</t>
  </si>
  <si>
    <t>1203_Széchenyi</t>
  </si>
  <si>
    <t>R_Nev</t>
  </si>
  <si>
    <t>3533_Vasgyári</t>
  </si>
  <si>
    <t>4320_Kállay</t>
  </si>
  <si>
    <t>2943_Pettkó</t>
  </si>
  <si>
    <t>8200_Jendrassik</t>
  </si>
  <si>
    <t>Kossuth Zsuzsanna Szakképző Iskola</t>
  </si>
  <si>
    <t>Építőipari és Díszitőművészeti Szakképző Iskola</t>
  </si>
  <si>
    <t>Építőipari, Faipari Szakképző Iskola és Kollégium</t>
  </si>
  <si>
    <t>IrSz</t>
  </si>
  <si>
    <t>Enyingi T. B. 5/a</t>
  </si>
  <si>
    <t>Faller Jenő Szakképző Iskola és Kollégium</t>
  </si>
  <si>
    <t>Eötvös K. u. 1.</t>
  </si>
  <si>
    <t>Pettkó-Szandtner Tibor Lovasszakiskola és Szakiskola</t>
  </si>
  <si>
    <t>Csukás Zoltán Mezőgazdasági és Szakközépiskola, Szakkiskola és Kollégium</t>
  </si>
  <si>
    <t>Kórház u. 28.</t>
  </si>
  <si>
    <t>Kossuth u. 35.</t>
  </si>
  <si>
    <t>Kinizsi Pál Élelmiszeripari Szakképző Iskola és Gimnázium</t>
  </si>
  <si>
    <t>Széchenyi u. 2-14.</t>
  </si>
  <si>
    <t>Krúdy Gyula Gimnázium, Két Tanítási Nyelvű Középiskola,  Idegenforgalmi, Vendéglátóipari Szakközépiskola és Szakiskola</t>
  </si>
  <si>
    <t>Toldi Miklós Élelmiszeripari Közép- és Szakiskola és Kollégium</t>
  </si>
  <si>
    <t>Ferenczy J. u. 1-3.</t>
  </si>
  <si>
    <t>Gimnázium Informatikai, Közgazdasági, Nyomdaipari Szakközépiskola és Szakiskola</t>
  </si>
  <si>
    <t>Damjanich János Szakközépiskola Szakiskola és Kollégium</t>
  </si>
  <si>
    <t>Hatvan</t>
  </si>
  <si>
    <t>Vécsey u. 2/a.</t>
  </si>
  <si>
    <t>Bedő Albert Középiskola, Erdészeti Szakiskola</t>
  </si>
  <si>
    <t>Irinyi János Gimnázium, Szakközép- és Szakiskola</t>
  </si>
  <si>
    <t>Karacs Ferenc Gimnázium, Szakközép- és Szakiskola</t>
  </si>
  <si>
    <t>II. Rákóczi F. Szakközép- és Szakiskola</t>
  </si>
  <si>
    <t>Dunaferr Szakközép- és Szakiskola</t>
  </si>
  <si>
    <t>Fellner Jakab Általános, Szakközép- és Szakiskola</t>
  </si>
  <si>
    <t>Táncsics Mihály Szakközépiskola</t>
  </si>
  <si>
    <t>Than Károly Gimnázium, Szakközép- és Szakiskola</t>
  </si>
  <si>
    <t>Bánki Donát Szakközép és Szakiskola</t>
  </si>
  <si>
    <t>Bem József Műszaki Szakközép- és Szakiskola</t>
  </si>
  <si>
    <t>Kossuth u. 5-7.</t>
  </si>
  <si>
    <t>Kozma F. u. 23.</t>
  </si>
  <si>
    <t>Szent Imre herceg u. 1.</t>
  </si>
  <si>
    <t>Krúdy Gy. u. 32.</t>
  </si>
  <si>
    <t>Pozsonyi út 4-6.</t>
  </si>
  <si>
    <t>Gróf Zichy J. u. 18.</t>
  </si>
  <si>
    <t>Vasmű tér 1-2</t>
  </si>
  <si>
    <t>Örkény I. u. 8-10.</t>
  </si>
  <si>
    <t>Bláthy Ottó Szakközép-, Szakiskola és Kollégium</t>
  </si>
  <si>
    <t>Böszörményi út 23-27.</t>
  </si>
  <si>
    <t>Lestár Péter Egységes Középiskola, Szakiskola</t>
  </si>
  <si>
    <t>Kvarc u. 2.</t>
  </si>
  <si>
    <t>Szemere Bertalan Szakközépiskola, Szakiskola és Kollégium</t>
  </si>
  <si>
    <t>Ifjúság u. 16-20.</t>
  </si>
  <si>
    <t>Kossuth Zsuzsanna Humán és Kereskedelmi Szakközépiskola és Szakiskola</t>
  </si>
  <si>
    <t>Asztrik tér 7.</t>
  </si>
  <si>
    <t>Bólyai Farkas Szakképző Iskola</t>
  </si>
  <si>
    <t>Hősök tere 2.</t>
  </si>
  <si>
    <t>Bethlen Gábor Közgazdasági Szakközépiskola és Szakiskola Móricz Zsigmond Tagintézménye</t>
  </si>
  <si>
    <t>Jerikó u. 17-21</t>
  </si>
  <si>
    <t>Pálóczi Horváth István Szakképző Iskola és Kollégium</t>
  </si>
  <si>
    <t>Wesselényi Miklós Műszaki Szakközépiskola és Szakiskola</t>
  </si>
  <si>
    <t>Ernuszt Kelemen u. 1.</t>
  </si>
  <si>
    <t>Mezőgazdasági Szakképző Iskola és Kollégium</t>
  </si>
  <si>
    <t>Mikes Kelemen Felnőtt és Ifjúsági Gimnázium, Szakközépiskola és Szakiskola</t>
  </si>
  <si>
    <t>Béke út 8.</t>
  </si>
  <si>
    <t>Arany J. u. 5.</t>
  </si>
  <si>
    <t>Mártírok útja 13-15.</t>
  </si>
  <si>
    <t>Baross László út 9-11.</t>
  </si>
  <si>
    <t>Arany János Épületgépészeti Szakközép- és Szakiskola</t>
  </si>
  <si>
    <t>Nyár utca 9.</t>
  </si>
  <si>
    <t>Dobos C. József Vendéglátóipari Szakképző Iskola</t>
  </si>
  <si>
    <t>Vasi Bau Fa- és Épitőipari Szakképző Iskola</t>
  </si>
  <si>
    <t>Széchenyi István Vendéglátóipari Szakiskola</t>
  </si>
  <si>
    <t>III. Béla Szakképző Iskola</t>
  </si>
  <si>
    <t>Irodalom - Magyar nyelv és helyesírás</t>
  </si>
  <si>
    <t>Matematika - Fizika</t>
  </si>
  <si>
    <t>Tantárgy</t>
  </si>
  <si>
    <t>Gasparich u. 27.</t>
  </si>
  <si>
    <t>Bocskai István Szakképző Iskola</t>
  </si>
  <si>
    <t>Hajdúszoboszló</t>
  </si>
  <si>
    <t>József Attila út 25.</t>
  </si>
  <si>
    <t>Abaújszántó</t>
  </si>
  <si>
    <t>Kassai út 11-13.</t>
  </si>
  <si>
    <t>Kossuth utca 26.</t>
  </si>
  <si>
    <t>Csongrád</t>
  </si>
  <si>
    <t>Göcseji út 16.</t>
  </si>
  <si>
    <t>Kunszentmárton</t>
  </si>
  <si>
    <t>Zemlinszky Rezső út 4.</t>
  </si>
  <si>
    <t>Lábassy János Szakközépiskola, Szakiskola és Kollégium</t>
  </si>
  <si>
    <t>Törökszentmiklós</t>
  </si>
  <si>
    <t>Almásy út 51.</t>
  </si>
  <si>
    <t>Szondi György Szakközépiskola és Szakiskola</t>
  </si>
  <si>
    <t>Gyöngyvirág utca 18.</t>
  </si>
  <si>
    <t>Göd</t>
  </si>
  <si>
    <t>Jávorka Sándor utca 18.</t>
  </si>
  <si>
    <t>Piarista Szakiskola, Gimnázium és Kollégium</t>
  </si>
  <si>
    <t>Hunyadi János tér 2-4.</t>
  </si>
  <si>
    <t>Jókai Mór Óvoda, Általános és Szakképző Iskola</t>
  </si>
  <si>
    <t>Cuha utca 2.</t>
  </si>
  <si>
    <t>Jendrassik-Venesz Középiskola és Szakiskola</t>
  </si>
  <si>
    <t>Március 15. út 5.</t>
  </si>
  <si>
    <t>Mikszáth Kálmán Gimnázium, Szakközépiskola és Szakiskola</t>
  </si>
  <si>
    <t>Rippl-Rónai utca 15.</t>
  </si>
  <si>
    <t>Mátyás király út 165.</t>
  </si>
  <si>
    <t>Károly Róbert Kereskedelmi, Vendéglátóipari és Idegenforgalmi Szakképző Iskola</t>
  </si>
  <si>
    <t>Katona József út 2-4.</t>
  </si>
  <si>
    <t>Remédium Általános Iskola és Szakiskola</t>
  </si>
  <si>
    <t>Kossuth utca 6.</t>
  </si>
  <si>
    <t>Száraznád Nevelési-Oktatási Központ  Óvoda, 
Általános Iskola, Szakiskola, Pedagógiai Szakszolgálat  és Gyógypedagógiai Szakmai Szolgáltató</t>
  </si>
  <si>
    <t>Premontrei Szakközép- és Szakiskola</t>
  </si>
  <si>
    <t>Alapy Gáspár Szakiskola és Szakközépiskola.</t>
  </si>
  <si>
    <t>Kereskedelmi, Mezőgazdasági és Vendéglátóipari Szakközép, Szakiskola és Kollégium</t>
  </si>
  <si>
    <t>Sipos Orbán Szakiskola és Kollégium</t>
  </si>
  <si>
    <t>Mészáros Lőrinc Gimnázium, Szakképző Iskola és Kollégium</t>
  </si>
  <si>
    <t>Gimnázium és Szakképző Iskola</t>
  </si>
  <si>
    <t>Székely Mihály Szakképző Iskola</t>
  </si>
  <si>
    <t>Kós Károly Építő-, Fa- és Szolgáltatóipari Tagiskola</t>
  </si>
  <si>
    <t>Harruckern János Közoktatási Intézmény Mezőhegyesi Telephelye</t>
  </si>
  <si>
    <t>Szakképző Iskola Középiskola, Mezőgazdasági Szakképző Iskola és Kollégium</t>
  </si>
  <si>
    <t>Kossuth Lajos Középiskola és Szakiskola</t>
  </si>
  <si>
    <t>Bereczki Máté Szakiskola</t>
  </si>
  <si>
    <t>Sághy Mihály Szakképző Iskola, Középiskola és Kollégium</t>
  </si>
  <si>
    <t>Kalmár Zsigmond Ipari Szakközép- és Szakiskola Tagintézmény</t>
  </si>
  <si>
    <t>Mikrotérségi Általános Iskola, Gimnázium és Szakiskola</t>
  </si>
  <si>
    <t>Szent László Szakképző Iskola és Kollégiumai, Székhely intézmény</t>
  </si>
  <si>
    <t>Szent László Szakképző Iskola és Kollégiumai, Bezerédj István Szakképző Iskolai Tagintézménye</t>
  </si>
  <si>
    <t>Apponyi Sándor Mezőgazdasági Szakképző Iskola és Kollégium</t>
  </si>
  <si>
    <t>Széchenyi István Kereskedelmi és Vendéglátóipari Szakképző Iskola</t>
  </si>
  <si>
    <t>Radnóti Miklós Szakközép- és Szakiskola, Kollégium</t>
  </si>
  <si>
    <t>Szakiskola Intézményegység</t>
  </si>
  <si>
    <t>Gazdasági Szakképző Iskola és Kollégium Tagintézménye</t>
  </si>
  <si>
    <t>Krúdy Gyula Szakközépiskola és Szakiskola</t>
  </si>
  <si>
    <t>Baross Gábor Közép-és Szakiskola</t>
  </si>
  <si>
    <t>Bacsák György Szakképző Iskola</t>
  </si>
  <si>
    <t>Nagyváthy János Középiskola és Szakiskola</t>
  </si>
  <si>
    <t>Ganz Ábrahám és Munkácsy Mihály Szakközép- és Szakiskola</t>
  </si>
  <si>
    <t>Idegenforgalmi, Kereskedelmi és Vendéglátó Szakképző Iskola és Kollégium</t>
  </si>
  <si>
    <t>Középiskola, Mezőgazdasági Szakképző Iskola és Kollégium</t>
  </si>
  <si>
    <t>Kós Károly út 17.</t>
  </si>
  <si>
    <t>Kereskedelmi, Idegenforgalmi és Vendéglátóipari Szakközép- és Szakiskola</t>
  </si>
  <si>
    <t>Angster József Szakképző Iskola</t>
  </si>
  <si>
    <t>Rét utca 41-43.</t>
  </si>
  <si>
    <t>Zrínyi Miklós Gimnázium, Szakközép- és Szakiskola</t>
  </si>
  <si>
    <t>Szigetvár</t>
  </si>
  <si>
    <t>Rákóczi út 18.</t>
  </si>
  <si>
    <t>Középiskola, Kállay Rudolf Szakiskola Tagintézmény</t>
  </si>
  <si>
    <t>Ipari Szakképző Iskola és Kollégium</t>
  </si>
  <si>
    <t>Kereskedelmi és Vendéglátói Szakképző Iskola és Kollégium</t>
  </si>
  <si>
    <t>Gáspár András Szakközépiskola és Szakiskolája</t>
  </si>
  <si>
    <t>Dózsa György Gazdasági, Műszaki Szakközépiskola, Szakiskola és Kollégium</t>
  </si>
  <si>
    <t>Wenckheim Béla u. 28-30.</t>
  </si>
  <si>
    <t>Vendéglátó, Idegenforgalmi Kereskedelmi Szakképző Iskola és Kollégium</t>
  </si>
  <si>
    <t>Váci út 179-183.</t>
  </si>
  <si>
    <t>Tomori P.u. 7.</t>
  </si>
  <si>
    <t>Jókai Mór Szakközépiskolai Tagintézmény</t>
  </si>
  <si>
    <t>Westsik Vilmos Élelmiszeripari Szakközépiskola és Szakiskola</t>
  </si>
  <si>
    <t>Semmelweis u.15.</t>
  </si>
  <si>
    <t>Koch R.u.8</t>
  </si>
  <si>
    <t>Szolgáltatási Szakközép-és Szakiskola Ruhaipari Szakközép-és Szakiskola tagintézménye</t>
  </si>
  <si>
    <t>5000_Építészeti</t>
  </si>
  <si>
    <t>Műszaki Szakközép-és Szakiskola Építészeti, Faipari és Környezetgazdálkodási Szakközép- és Szakiskola</t>
  </si>
  <si>
    <t>Petőfi Sándor u. 1.</t>
  </si>
  <si>
    <t>1214_Fodor</t>
  </si>
  <si>
    <t>Fodor József Szakképző Iskola és Gimnázium</t>
  </si>
  <si>
    <t>Tejút út 12.</t>
  </si>
  <si>
    <t>5520_Péter</t>
  </si>
  <si>
    <t>Péter András Gimnázium és Szigeti Endre Szakképző Iskola</t>
  </si>
  <si>
    <t>Szeghalom</t>
  </si>
  <si>
    <t>Dózsa utca 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</si>
</sst>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Tantárgyankénti jelentkezés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575"/>
          <c:w val="0.9585"/>
          <c:h val="0.8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Nevezés!$B$183</c:f>
              <c:strCache>
                <c:ptCount val="1"/>
                <c:pt idx="0">
                  <c:v>Dél-Alföld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Nevezés!$G$2:$J$2</c:f>
              <c:strCache>
                <c:ptCount val="4"/>
                <c:pt idx="0">
                  <c:v>Irodalom - Magyar nyelv és helyesírás</c:v>
                </c:pt>
                <c:pt idx="1">
                  <c:v>Matematika - Fizika</c:v>
                </c:pt>
                <c:pt idx="2">
                  <c:v>Számítástechnika</c:v>
                </c:pt>
                <c:pt idx="3">
                  <c:v>Történelem</c:v>
                </c:pt>
              </c:strCache>
            </c:strRef>
          </c:cat>
          <c:val>
            <c:numRef>
              <c:f>Nevezés!$G$183:$J$183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Nevezés!$B$184</c:f>
              <c:strCache>
                <c:ptCount val="1"/>
                <c:pt idx="0">
                  <c:v>Dél-Dunántúl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Nevezés!$G$184:$J$184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Nevezés!$B$185</c:f>
              <c:strCache>
                <c:ptCount val="1"/>
                <c:pt idx="0">
                  <c:v>Észak-Alföld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Nevezés!$G$185:$J$185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strRef>
              <c:f>Nevezés!$B$186</c:f>
              <c:strCache>
                <c:ptCount val="1"/>
                <c:pt idx="0">
                  <c:v>Észak-Magyarország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Nevezés!$G$186:$J$186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4"/>
          <c:order val="4"/>
          <c:tx>
            <c:strRef>
              <c:f>Nevezés!$B$187</c:f>
              <c:strCache>
                <c:ptCount val="1"/>
                <c:pt idx="0">
                  <c:v>Közép-Dunántúl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Nevezés!$G$187:$J$187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5"/>
          <c:order val="5"/>
          <c:tx>
            <c:strRef>
              <c:f>Nevezés!$B$188</c:f>
              <c:strCache>
                <c:ptCount val="1"/>
                <c:pt idx="0">
                  <c:v>Közép-Magyarország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Nevezés!$G$188:$J$188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6"/>
          <c:order val="6"/>
          <c:tx>
            <c:strRef>
              <c:f>Nevezés!$B$189</c:f>
              <c:strCache>
                <c:ptCount val="1"/>
                <c:pt idx="0">
                  <c:v>Nyugat-Dunántúl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Nevezés!$G$189:$J$189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overlap val="100"/>
        <c:axId val="49947523"/>
        <c:axId val="46874524"/>
      </c:bar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Tantárgy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0"/>
        <c:auto val="1"/>
        <c:lblOffset val="100"/>
        <c:tickLblSkip val="1"/>
        <c:noMultiLvlLbl val="0"/>
      </c:catAx>
      <c:valAx>
        <c:axId val="46874524"/>
        <c:scaling>
          <c:orientation val="minMax"/>
          <c:max val="1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"/>
          <c:w val="0.999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Nevezés régiónként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1025"/>
          <c:w val="0.95025"/>
          <c:h val="0.75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Nevezés!$G$2</c:f>
              <c:strCache>
                <c:ptCount val="1"/>
                <c:pt idx="0">
                  <c:v>Irodalom - Magyar nyelv és helyesírás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Nevezés!$B$183:$B$189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Nevezés!$G$183:$G$189</c:f>
              <c:numCach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ser>
          <c:idx val="3"/>
          <c:order val="1"/>
          <c:tx>
            <c:strRef>
              <c:f>Nevezés!$H$2</c:f>
              <c:strCache>
                <c:ptCount val="1"/>
                <c:pt idx="0">
                  <c:v>Matematika - Fizika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Nevezés!$B$183:$B$189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Nevezés!$H$183:$H$189</c:f>
              <c:numCach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ser>
          <c:idx val="4"/>
          <c:order val="2"/>
          <c:tx>
            <c:strRef>
              <c:f>Nevezés!$I$2</c:f>
              <c:strCache>
                <c:ptCount val="1"/>
                <c:pt idx="0">
                  <c:v>Számítástechnika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Nevezés!$B$183:$B$189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Nevezés!$I$183:$I$189</c:f>
              <c:numCach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ser>
          <c:idx val="5"/>
          <c:order val="3"/>
          <c:tx>
            <c:strRef>
              <c:f>Nevezés!$J$2</c:f>
              <c:strCache>
                <c:ptCount val="1"/>
                <c:pt idx="0">
                  <c:v>Történelem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Nevezés!$B$183:$B$189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Nevezés!$J$183:$J$189</c:f>
              <c:numCach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overlap val="100"/>
        <c:axId val="19217533"/>
        <c:axId val="38740070"/>
      </c:bar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Régió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ax val="8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05"/>
          <c:w val="0.993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3;l-Alf&#246;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um"/>
      <sheetName val="Irodalom, nyelv és helyesírás"/>
      <sheetName val="Matematika - Fizika"/>
      <sheetName val="Számítástechnika"/>
      <sheetName val="Történelem"/>
    </sheetNames>
    <sheetDataSet>
      <sheetData sheetId="0">
        <row r="7">
          <cell r="A7" t="str">
            <v>5520_Péter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5540_Székely</v>
          </cell>
          <cell r="B8">
            <v>0</v>
          </cell>
          <cell r="C8">
            <v>1</v>
          </cell>
          <cell r="D8">
            <v>0</v>
          </cell>
          <cell r="E8">
            <v>0</v>
          </cell>
        </row>
        <row r="9">
          <cell r="A9" t="str">
            <v>5600_Kós</v>
          </cell>
          <cell r="B9">
            <v>4</v>
          </cell>
          <cell r="C9">
            <v>0</v>
          </cell>
          <cell r="D9">
            <v>1</v>
          </cell>
          <cell r="E9">
            <v>0</v>
          </cell>
        </row>
        <row r="10">
          <cell r="A10" t="str">
            <v>5700_Göndöcs</v>
          </cell>
          <cell r="B10">
            <v>0</v>
          </cell>
          <cell r="C10">
            <v>0</v>
          </cell>
          <cell r="D10">
            <v>0</v>
          </cell>
          <cell r="E10">
            <v>8</v>
          </cell>
        </row>
        <row r="11">
          <cell r="A11" t="str">
            <v>5700_Harruckern</v>
          </cell>
          <cell r="B11">
            <v>0</v>
          </cell>
          <cell r="C11">
            <v>0</v>
          </cell>
          <cell r="D11">
            <v>3</v>
          </cell>
          <cell r="E11">
            <v>4</v>
          </cell>
        </row>
        <row r="12">
          <cell r="A12" t="str">
            <v>5741_Szakképző</v>
          </cell>
          <cell r="B12">
            <v>0</v>
          </cell>
          <cell r="C12">
            <v>0</v>
          </cell>
          <cell r="D12">
            <v>2</v>
          </cell>
          <cell r="E12">
            <v>0</v>
          </cell>
        </row>
        <row r="13">
          <cell r="A13" t="str">
            <v>5820_Harruckern</v>
          </cell>
          <cell r="B13">
            <v>1</v>
          </cell>
          <cell r="C13">
            <v>0</v>
          </cell>
          <cell r="D13">
            <v>1</v>
          </cell>
          <cell r="E13">
            <v>0</v>
          </cell>
        </row>
        <row r="14">
          <cell r="A14" t="str">
            <v>5900_Kossuth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</row>
        <row r="15">
          <cell r="A15" t="str">
            <v>6000_Gáspár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</row>
        <row r="16">
          <cell r="A16" t="str">
            <v>6000_Kandó</v>
          </cell>
          <cell r="B16">
            <v>0</v>
          </cell>
          <cell r="C16">
            <v>2</v>
          </cell>
          <cell r="D16">
            <v>1</v>
          </cell>
          <cell r="E16">
            <v>0</v>
          </cell>
        </row>
        <row r="17">
          <cell r="A17" t="str">
            <v>6000_Lestár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6000_Széchenyi</v>
          </cell>
          <cell r="B18">
            <v>1</v>
          </cell>
          <cell r="C18">
            <v>0</v>
          </cell>
          <cell r="D18">
            <v>0</v>
          </cell>
          <cell r="E18">
            <v>1</v>
          </cell>
        </row>
        <row r="19">
          <cell r="A19" t="str">
            <v>6060_Móricz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</row>
        <row r="20">
          <cell r="A20" t="str">
            <v>6100_Kossuth</v>
          </cell>
          <cell r="B20">
            <v>0</v>
          </cell>
          <cell r="C20">
            <v>1</v>
          </cell>
          <cell r="D20">
            <v>0</v>
          </cell>
          <cell r="E20">
            <v>0</v>
          </cell>
        </row>
        <row r="21">
          <cell r="A21" t="str">
            <v>6200_Wattay</v>
          </cell>
          <cell r="B21">
            <v>0</v>
          </cell>
          <cell r="C21">
            <v>1</v>
          </cell>
          <cell r="D21">
            <v>2</v>
          </cell>
          <cell r="E21">
            <v>0</v>
          </cell>
        </row>
        <row r="22">
          <cell r="A22" t="str">
            <v>6300_Dózsa</v>
          </cell>
          <cell r="B22">
            <v>0</v>
          </cell>
          <cell r="C22">
            <v>4</v>
          </cell>
          <cell r="D22">
            <v>1</v>
          </cell>
          <cell r="E22">
            <v>1</v>
          </cell>
        </row>
        <row r="23">
          <cell r="A23" t="str">
            <v>6300_Kossuth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</row>
        <row r="24">
          <cell r="A24" t="str">
            <v>6400_Vári</v>
          </cell>
          <cell r="B24">
            <v>2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6430_Hunyadi</v>
          </cell>
          <cell r="B25">
            <v>0</v>
          </cell>
          <cell r="C25">
            <v>0</v>
          </cell>
          <cell r="D25">
            <v>1</v>
          </cell>
          <cell r="E25">
            <v>0</v>
          </cell>
        </row>
        <row r="26">
          <cell r="A26" t="str">
            <v>6500_Bereczki</v>
          </cell>
          <cell r="B26">
            <v>0</v>
          </cell>
          <cell r="C26">
            <v>0</v>
          </cell>
          <cell r="D26">
            <v>1</v>
          </cell>
          <cell r="E26">
            <v>0</v>
          </cell>
        </row>
        <row r="27">
          <cell r="A27" t="str">
            <v>6500_Jelky</v>
          </cell>
          <cell r="B27">
            <v>1</v>
          </cell>
          <cell r="C27">
            <v>2</v>
          </cell>
          <cell r="D27">
            <v>1</v>
          </cell>
          <cell r="E27">
            <v>0</v>
          </cell>
        </row>
        <row r="28">
          <cell r="A28" t="str">
            <v>6600_Zsoldos</v>
          </cell>
          <cell r="B28">
            <v>1</v>
          </cell>
          <cell r="C28">
            <v>0</v>
          </cell>
          <cell r="D28">
            <v>0</v>
          </cell>
          <cell r="E28">
            <v>1</v>
          </cell>
        </row>
        <row r="29">
          <cell r="A29" t="str">
            <v>6640_Sághy</v>
          </cell>
          <cell r="B29">
            <v>3</v>
          </cell>
          <cell r="C29">
            <v>2</v>
          </cell>
          <cell r="D29">
            <v>0</v>
          </cell>
          <cell r="E29">
            <v>4</v>
          </cell>
        </row>
        <row r="30">
          <cell r="A30" t="str">
            <v>6723_Krúdy</v>
          </cell>
          <cell r="B30">
            <v>0</v>
          </cell>
          <cell r="C30">
            <v>1</v>
          </cell>
          <cell r="D30">
            <v>2</v>
          </cell>
          <cell r="E30">
            <v>0</v>
          </cell>
        </row>
        <row r="31">
          <cell r="A31" t="str">
            <v>6724_Kossuth</v>
          </cell>
          <cell r="B31">
            <v>0</v>
          </cell>
          <cell r="C31">
            <v>1</v>
          </cell>
          <cell r="D31">
            <v>0</v>
          </cell>
          <cell r="E31">
            <v>0</v>
          </cell>
        </row>
        <row r="32">
          <cell r="A32" t="str">
            <v>6725_Szakiskola</v>
          </cell>
          <cell r="B32">
            <v>1</v>
          </cell>
          <cell r="C32">
            <v>0</v>
          </cell>
          <cell r="D32">
            <v>2</v>
          </cell>
          <cell r="E32">
            <v>0</v>
          </cell>
        </row>
        <row r="33">
          <cell r="A33" t="str">
            <v>6783_Bedő</v>
          </cell>
          <cell r="B33">
            <v>2</v>
          </cell>
          <cell r="C33">
            <v>2</v>
          </cell>
          <cell r="D33">
            <v>1</v>
          </cell>
          <cell r="E33">
            <v>0</v>
          </cell>
        </row>
        <row r="34">
          <cell r="A34" t="str">
            <v>6800_Kalmár</v>
          </cell>
          <cell r="B34">
            <v>2</v>
          </cell>
          <cell r="C34">
            <v>1</v>
          </cell>
          <cell r="D34">
            <v>0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2"/>
  <sheetViews>
    <sheetView tabSelected="1" zoomScale="80" zoomScaleNormal="80" zoomScalePageLayoutView="0" workbookViewId="0" topLeftCell="A1">
      <pane xSplit="2" ySplit="2" topLeftCell="C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3" sqref="I23"/>
    </sheetView>
  </sheetViews>
  <sheetFormatPr defaultColWidth="9.140625" defaultRowHeight="12.75"/>
  <cols>
    <col min="1" max="1" width="15.7109375" style="14" customWidth="1"/>
    <col min="2" max="2" width="30.7109375" style="17" customWidth="1"/>
    <col min="3" max="3" width="13.8515625" style="17" customWidth="1"/>
    <col min="4" max="4" width="7.28125" style="17" bestFit="1" customWidth="1"/>
    <col min="5" max="5" width="18.00390625" style="17" bestFit="1" customWidth="1"/>
    <col min="6" max="6" width="15.7109375" style="17" customWidth="1"/>
    <col min="7" max="7" width="17.28125" style="19" customWidth="1"/>
    <col min="8" max="8" width="19.00390625" style="19" bestFit="1" customWidth="1"/>
    <col min="9" max="9" width="21.7109375" style="19" bestFit="1" customWidth="1"/>
    <col min="10" max="10" width="15.7109375" style="19" bestFit="1" customWidth="1"/>
    <col min="11" max="16384" width="9.140625" style="10" customWidth="1"/>
  </cols>
  <sheetData>
    <row r="1" spans="1:10" s="3" customFormat="1" ht="12.75">
      <c r="A1" s="2"/>
      <c r="B1" s="24" t="s">
        <v>5</v>
      </c>
      <c r="C1" s="24"/>
      <c r="D1" s="24"/>
      <c r="E1" s="24"/>
      <c r="F1" s="24"/>
      <c r="G1" s="25" t="s">
        <v>397</v>
      </c>
      <c r="H1" s="25"/>
      <c r="I1" s="25"/>
      <c r="J1" s="25"/>
    </row>
    <row r="2" spans="1:10" s="6" customFormat="1" ht="22.5">
      <c r="A2" s="4" t="s">
        <v>325</v>
      </c>
      <c r="B2" s="4" t="s">
        <v>6</v>
      </c>
      <c r="C2" s="4" t="s">
        <v>9</v>
      </c>
      <c r="D2" s="4" t="s">
        <v>333</v>
      </c>
      <c r="E2" s="4" t="s">
        <v>7</v>
      </c>
      <c r="F2" s="4" t="s">
        <v>8</v>
      </c>
      <c r="G2" s="5" t="s">
        <v>395</v>
      </c>
      <c r="H2" s="5" t="s">
        <v>396</v>
      </c>
      <c r="I2" s="5" t="s">
        <v>10</v>
      </c>
      <c r="J2" s="5" t="s">
        <v>11</v>
      </c>
    </row>
    <row r="3" spans="1:10" ht="25.5">
      <c r="A3" s="7" t="str">
        <f aca="true" t="shared" si="0" ref="A3:A17">CONCATENATE(D3,"_",LEFT(B3,SEARCH(" ",B3,1)-1))</f>
        <v>1022_Addetur</v>
      </c>
      <c r="B3" s="8" t="s">
        <v>61</v>
      </c>
      <c r="C3" s="8" t="s">
        <v>17</v>
      </c>
      <c r="D3" s="8">
        <v>1022</v>
      </c>
      <c r="E3" s="8" t="s">
        <v>22</v>
      </c>
      <c r="F3" s="8" t="s">
        <v>62</v>
      </c>
      <c r="G3" s="9">
        <v>0</v>
      </c>
      <c r="H3" s="9">
        <v>0</v>
      </c>
      <c r="I3" s="9">
        <v>0</v>
      </c>
      <c r="J3" s="9">
        <v>1</v>
      </c>
    </row>
    <row r="4" spans="1:10" ht="25.5">
      <c r="A4" s="7" t="str">
        <f t="shared" si="0"/>
        <v>1023_Than</v>
      </c>
      <c r="B4" s="8" t="s">
        <v>357</v>
      </c>
      <c r="C4" s="8" t="s">
        <v>17</v>
      </c>
      <c r="D4" s="8">
        <v>1023</v>
      </c>
      <c r="E4" s="8" t="s">
        <v>22</v>
      </c>
      <c r="F4" s="8" t="s">
        <v>108</v>
      </c>
      <c r="G4" s="9">
        <v>0</v>
      </c>
      <c r="H4" s="9">
        <v>0</v>
      </c>
      <c r="I4" s="9">
        <v>2</v>
      </c>
      <c r="J4" s="9">
        <v>0</v>
      </c>
    </row>
    <row r="5" spans="1:10" s="11" customFormat="1" ht="25.5">
      <c r="A5" s="7" t="str">
        <f t="shared" si="0"/>
        <v>1043_Kanizsay</v>
      </c>
      <c r="B5" s="8" t="s">
        <v>309</v>
      </c>
      <c r="C5" s="8" t="s">
        <v>17</v>
      </c>
      <c r="D5" s="8">
        <v>1043</v>
      </c>
      <c r="E5" s="8" t="s">
        <v>22</v>
      </c>
      <c r="F5" s="8" t="s">
        <v>310</v>
      </c>
      <c r="G5" s="9">
        <v>1</v>
      </c>
      <c r="H5" s="9">
        <v>1</v>
      </c>
      <c r="I5" s="9">
        <v>0</v>
      </c>
      <c r="J5" s="9">
        <v>0</v>
      </c>
    </row>
    <row r="6" spans="1:10" ht="25.5">
      <c r="A6" s="7" t="str">
        <f t="shared" si="0"/>
        <v>1063_Pesti</v>
      </c>
      <c r="B6" s="8" t="s">
        <v>314</v>
      </c>
      <c r="C6" s="8" t="s">
        <v>17</v>
      </c>
      <c r="D6" s="8">
        <v>1063</v>
      </c>
      <c r="E6" s="8" t="s">
        <v>22</v>
      </c>
      <c r="F6" s="8" t="s">
        <v>315</v>
      </c>
      <c r="G6" s="9">
        <v>0</v>
      </c>
      <c r="H6" s="9">
        <v>2</v>
      </c>
      <c r="I6" s="9">
        <v>6</v>
      </c>
      <c r="J6" s="9">
        <v>0</v>
      </c>
    </row>
    <row r="7" spans="1:10" ht="25.5">
      <c r="A7" s="7" t="str">
        <f t="shared" si="0"/>
        <v>1072_Arany</v>
      </c>
      <c r="B7" s="8" t="s">
        <v>389</v>
      </c>
      <c r="C7" s="8" t="s">
        <v>17</v>
      </c>
      <c r="D7" s="8">
        <v>1072</v>
      </c>
      <c r="E7" s="8" t="s">
        <v>22</v>
      </c>
      <c r="F7" s="8" t="s">
        <v>390</v>
      </c>
      <c r="G7" s="9">
        <v>3</v>
      </c>
      <c r="H7" s="9">
        <v>0</v>
      </c>
      <c r="I7" s="9">
        <v>0</v>
      </c>
      <c r="J7" s="9">
        <v>0</v>
      </c>
    </row>
    <row r="8" spans="1:10" ht="25.5">
      <c r="A8" s="7" t="str">
        <f t="shared" si="0"/>
        <v>1078_VIK</v>
      </c>
      <c r="B8" s="8" t="s">
        <v>235</v>
      </c>
      <c r="C8" s="8" t="s">
        <v>17</v>
      </c>
      <c r="D8" s="8">
        <v>1078</v>
      </c>
      <c r="E8" s="8" t="s">
        <v>22</v>
      </c>
      <c r="F8" s="8" t="s">
        <v>236</v>
      </c>
      <c r="G8" s="9">
        <v>0</v>
      </c>
      <c r="H8" s="9">
        <v>1</v>
      </c>
      <c r="I8" s="9">
        <v>1</v>
      </c>
      <c r="J8" s="9">
        <v>0</v>
      </c>
    </row>
    <row r="9" spans="1:10" ht="25.5">
      <c r="A9" s="7" t="str">
        <f t="shared" si="0"/>
        <v>1097_Szily</v>
      </c>
      <c r="B9" s="8" t="s">
        <v>251</v>
      </c>
      <c r="C9" s="8" t="s">
        <v>17</v>
      </c>
      <c r="D9" s="8">
        <v>1097</v>
      </c>
      <c r="E9" s="8" t="s">
        <v>22</v>
      </c>
      <c r="F9" s="8" t="s">
        <v>285</v>
      </c>
      <c r="G9" s="9">
        <v>0</v>
      </c>
      <c r="H9" s="9">
        <v>1</v>
      </c>
      <c r="I9" s="9">
        <v>0</v>
      </c>
      <c r="J9" s="9">
        <v>0</v>
      </c>
    </row>
    <row r="10" spans="1:10" ht="25.5">
      <c r="A10" s="7" t="str">
        <f t="shared" si="0"/>
        <v>1134_Dobos</v>
      </c>
      <c r="B10" s="8" t="s">
        <v>391</v>
      </c>
      <c r="C10" s="8" t="s">
        <v>17</v>
      </c>
      <c r="D10" s="8">
        <v>1134</v>
      </c>
      <c r="E10" s="8" t="s">
        <v>22</v>
      </c>
      <c r="F10" s="8" t="s">
        <v>202</v>
      </c>
      <c r="G10" s="9">
        <v>3</v>
      </c>
      <c r="H10" s="9">
        <v>0</v>
      </c>
      <c r="I10" s="9">
        <v>1</v>
      </c>
      <c r="J10" s="9">
        <v>2</v>
      </c>
    </row>
    <row r="11" spans="1:10" ht="25.5">
      <c r="A11" s="7" t="str">
        <f t="shared" si="0"/>
        <v>1138_Bánki</v>
      </c>
      <c r="B11" s="8" t="s">
        <v>358</v>
      </c>
      <c r="C11" s="8" t="s">
        <v>17</v>
      </c>
      <c r="D11" s="8">
        <v>1138</v>
      </c>
      <c r="E11" s="8" t="s">
        <v>22</v>
      </c>
      <c r="F11" s="8" t="s">
        <v>473</v>
      </c>
      <c r="G11" s="9">
        <v>2</v>
      </c>
      <c r="H11" s="9">
        <v>2</v>
      </c>
      <c r="I11" s="9">
        <v>0</v>
      </c>
      <c r="J11" s="9">
        <v>0</v>
      </c>
    </row>
    <row r="12" spans="1:10" ht="25.5">
      <c r="A12" s="7" t="str">
        <f t="shared" si="0"/>
        <v>1149_Építőipari</v>
      </c>
      <c r="B12" s="8" t="s">
        <v>331</v>
      </c>
      <c r="C12" s="8" t="s">
        <v>17</v>
      </c>
      <c r="D12" s="8">
        <v>1149</v>
      </c>
      <c r="E12" s="8" t="s">
        <v>22</v>
      </c>
      <c r="F12" s="8" t="s">
        <v>200</v>
      </c>
      <c r="G12" s="9">
        <v>0</v>
      </c>
      <c r="H12" s="9">
        <v>1</v>
      </c>
      <c r="I12" s="9">
        <v>2</v>
      </c>
      <c r="J12" s="9">
        <v>2</v>
      </c>
    </row>
    <row r="13" spans="1:10" ht="25.5">
      <c r="A13" s="7" t="str">
        <f t="shared" si="0"/>
        <v>1149_Kaesz</v>
      </c>
      <c r="B13" s="8" t="s">
        <v>114</v>
      </c>
      <c r="C13" s="8" t="s">
        <v>17</v>
      </c>
      <c r="D13" s="8">
        <v>1149</v>
      </c>
      <c r="E13" s="8" t="s">
        <v>22</v>
      </c>
      <c r="F13" s="8" t="s">
        <v>115</v>
      </c>
      <c r="G13" s="9">
        <v>0</v>
      </c>
      <c r="H13" s="9">
        <v>2</v>
      </c>
      <c r="I13" s="9">
        <v>0</v>
      </c>
      <c r="J13" s="9">
        <v>0</v>
      </c>
    </row>
    <row r="14" spans="1:10" ht="25.5">
      <c r="A14" s="7" t="str">
        <f t="shared" si="0"/>
        <v>1149_Wesselényi</v>
      </c>
      <c r="B14" s="8" t="s">
        <v>381</v>
      </c>
      <c r="C14" s="8" t="s">
        <v>17</v>
      </c>
      <c r="D14" s="8">
        <v>1149</v>
      </c>
      <c r="E14" s="8" t="s">
        <v>22</v>
      </c>
      <c r="F14" s="8" t="s">
        <v>143</v>
      </c>
      <c r="G14" s="9">
        <v>0</v>
      </c>
      <c r="H14" s="9">
        <v>0</v>
      </c>
      <c r="I14" s="9">
        <v>1</v>
      </c>
      <c r="J14" s="9">
        <v>2</v>
      </c>
    </row>
    <row r="15" spans="1:10" ht="76.5">
      <c r="A15" s="7" t="str">
        <f t="shared" si="0"/>
        <v>1156_Száraznád</v>
      </c>
      <c r="B15" s="8" t="s">
        <v>429</v>
      </c>
      <c r="C15" s="8" t="s">
        <v>17</v>
      </c>
      <c r="D15" s="8">
        <v>1156</v>
      </c>
      <c r="E15" s="8" t="s">
        <v>22</v>
      </c>
      <c r="F15" s="8" t="s">
        <v>244</v>
      </c>
      <c r="G15" s="9">
        <v>0</v>
      </c>
      <c r="H15" s="9">
        <v>0</v>
      </c>
      <c r="I15" s="9">
        <v>0</v>
      </c>
      <c r="J15" s="9">
        <v>1</v>
      </c>
    </row>
    <row r="16" spans="1:10" ht="25.5">
      <c r="A16" s="7" t="str">
        <f t="shared" si="0"/>
        <v>1165_Csonka</v>
      </c>
      <c r="B16" s="8" t="s">
        <v>250</v>
      </c>
      <c r="C16" s="8" t="s">
        <v>17</v>
      </c>
      <c r="D16" s="8">
        <v>1165</v>
      </c>
      <c r="E16" s="8" t="s">
        <v>22</v>
      </c>
      <c r="F16" s="8" t="s">
        <v>199</v>
      </c>
      <c r="G16" s="9">
        <v>1</v>
      </c>
      <c r="H16" s="9">
        <v>1</v>
      </c>
      <c r="I16" s="9">
        <v>0</v>
      </c>
      <c r="J16" s="9">
        <v>0</v>
      </c>
    </row>
    <row r="17" spans="1:10" ht="38.25">
      <c r="A17" s="7" t="str">
        <f t="shared" si="0"/>
        <v>1203_Erzsébet</v>
      </c>
      <c r="B17" s="8" t="s">
        <v>307</v>
      </c>
      <c r="C17" s="8" t="s">
        <v>17</v>
      </c>
      <c r="D17" s="8">
        <v>1203</v>
      </c>
      <c r="E17" s="8" t="s">
        <v>22</v>
      </c>
      <c r="F17" s="8" t="s">
        <v>340</v>
      </c>
      <c r="G17" s="9">
        <v>1</v>
      </c>
      <c r="H17" s="9">
        <v>0</v>
      </c>
      <c r="I17" s="9">
        <v>0</v>
      </c>
      <c r="J17" s="9">
        <v>2</v>
      </c>
    </row>
    <row r="18" spans="1:10" ht="38.25">
      <c r="A18" s="7" t="s">
        <v>324</v>
      </c>
      <c r="B18" s="8" t="s">
        <v>239</v>
      </c>
      <c r="C18" s="8" t="s">
        <v>17</v>
      </c>
      <c r="D18" s="8">
        <v>1203</v>
      </c>
      <c r="E18" s="8" t="s">
        <v>22</v>
      </c>
      <c r="F18" s="8" t="s">
        <v>38</v>
      </c>
      <c r="G18" s="9">
        <v>1</v>
      </c>
      <c r="H18" s="9">
        <v>0</v>
      </c>
      <c r="I18" s="9">
        <v>1</v>
      </c>
      <c r="J18" s="9">
        <v>1</v>
      </c>
    </row>
    <row r="19" spans="1:10" ht="25.5">
      <c r="A19" s="7" t="str">
        <f aca="true" t="shared" si="1" ref="A19:A26">CONCATENATE(D19,"_",LEFT(B19,SEARCH(" ",B19,1)-1))</f>
        <v>1212_Csepeli</v>
      </c>
      <c r="B19" s="8" t="s">
        <v>201</v>
      </c>
      <c r="C19" s="8" t="s">
        <v>17</v>
      </c>
      <c r="D19" s="8">
        <v>1212</v>
      </c>
      <c r="E19" s="8" t="s">
        <v>22</v>
      </c>
      <c r="F19" s="8" t="s">
        <v>245</v>
      </c>
      <c r="G19" s="9">
        <v>0</v>
      </c>
      <c r="H19" s="9">
        <v>3</v>
      </c>
      <c r="I19" s="9">
        <v>0</v>
      </c>
      <c r="J19" s="9">
        <v>0</v>
      </c>
    </row>
    <row r="20" spans="1:10" ht="25.5">
      <c r="A20" s="7" t="s">
        <v>483</v>
      </c>
      <c r="B20" s="8" t="s">
        <v>484</v>
      </c>
      <c r="C20" s="8" t="s">
        <v>17</v>
      </c>
      <c r="D20" s="8">
        <v>1214</v>
      </c>
      <c r="E20" s="8" t="s">
        <v>22</v>
      </c>
      <c r="F20" s="8" t="s">
        <v>485</v>
      </c>
      <c r="G20" s="9">
        <v>1</v>
      </c>
      <c r="H20" s="9">
        <v>0</v>
      </c>
      <c r="I20" s="9">
        <v>0</v>
      </c>
      <c r="J20" s="9">
        <v>0</v>
      </c>
    </row>
    <row r="21" spans="1:10" ht="25.5">
      <c r="A21" s="7" t="str">
        <f t="shared" si="1"/>
        <v>2072_Premontrei</v>
      </c>
      <c r="B21" s="8" t="s">
        <v>430</v>
      </c>
      <c r="C21" s="8" t="s">
        <v>17</v>
      </c>
      <c r="D21" s="8">
        <v>2072</v>
      </c>
      <c r="E21" s="8" t="s">
        <v>280</v>
      </c>
      <c r="F21" s="8" t="s">
        <v>182</v>
      </c>
      <c r="G21" s="9">
        <v>0</v>
      </c>
      <c r="H21" s="9">
        <v>0</v>
      </c>
      <c r="I21" s="9">
        <v>0</v>
      </c>
      <c r="J21" s="9">
        <v>3</v>
      </c>
    </row>
    <row r="22" spans="1:10" ht="25.5">
      <c r="A22" s="7" t="str">
        <f t="shared" si="1"/>
        <v>2131_Piarista</v>
      </c>
      <c r="B22" s="8" t="s">
        <v>416</v>
      </c>
      <c r="C22" s="8" t="s">
        <v>17</v>
      </c>
      <c r="D22" s="8">
        <v>2131</v>
      </c>
      <c r="E22" s="8" t="s">
        <v>414</v>
      </c>
      <c r="F22" s="8" t="s">
        <v>415</v>
      </c>
      <c r="G22" s="9">
        <v>0</v>
      </c>
      <c r="H22" s="9">
        <v>1</v>
      </c>
      <c r="I22" s="9">
        <v>0</v>
      </c>
      <c r="J22" s="9">
        <v>0</v>
      </c>
    </row>
    <row r="23" spans="1:10" ht="25.5">
      <c r="A23" s="7" t="str">
        <f t="shared" si="1"/>
        <v>2370_Kossuth</v>
      </c>
      <c r="B23" s="8" t="s">
        <v>330</v>
      </c>
      <c r="C23" s="8" t="s">
        <v>17</v>
      </c>
      <c r="D23" s="8">
        <v>2370</v>
      </c>
      <c r="E23" s="8" t="s">
        <v>282</v>
      </c>
      <c r="F23" s="8" t="s">
        <v>283</v>
      </c>
      <c r="G23" s="9">
        <v>0</v>
      </c>
      <c r="H23" s="9">
        <v>0</v>
      </c>
      <c r="I23" s="9">
        <v>3</v>
      </c>
      <c r="J23" s="9">
        <v>2</v>
      </c>
    </row>
    <row r="24" spans="1:10" ht="25.5">
      <c r="A24" s="7" t="str">
        <f t="shared" si="1"/>
        <v>2377_Pálóczi</v>
      </c>
      <c r="B24" s="8" t="s">
        <v>380</v>
      </c>
      <c r="C24" s="8" t="s">
        <v>17</v>
      </c>
      <c r="D24" s="8">
        <v>2377</v>
      </c>
      <c r="E24" s="8" t="s">
        <v>137</v>
      </c>
      <c r="F24" s="8" t="s">
        <v>138</v>
      </c>
      <c r="G24" s="9">
        <v>0</v>
      </c>
      <c r="H24" s="9">
        <v>0</v>
      </c>
      <c r="I24" s="9">
        <v>1</v>
      </c>
      <c r="J24" s="9">
        <v>0</v>
      </c>
    </row>
    <row r="25" spans="1:10" ht="38.25">
      <c r="A25" s="7" t="str">
        <f t="shared" si="1"/>
        <v>2400_Hild</v>
      </c>
      <c r="B25" s="8" t="s">
        <v>204</v>
      </c>
      <c r="C25" s="8" t="s">
        <v>16</v>
      </c>
      <c r="D25" s="8">
        <v>2400</v>
      </c>
      <c r="E25" s="8" t="s">
        <v>53</v>
      </c>
      <c r="F25" s="8" t="s">
        <v>205</v>
      </c>
      <c r="G25" s="9">
        <v>0</v>
      </c>
      <c r="H25" s="9">
        <v>3</v>
      </c>
      <c r="I25" s="9">
        <v>1</v>
      </c>
      <c r="J25" s="9">
        <v>2</v>
      </c>
    </row>
    <row r="26" spans="1:10" ht="25.5">
      <c r="A26" s="7" t="str">
        <f t="shared" si="1"/>
        <v>2401_Dunaferr</v>
      </c>
      <c r="B26" s="8" t="s">
        <v>354</v>
      </c>
      <c r="C26" s="8" t="s">
        <v>16</v>
      </c>
      <c r="D26" s="8">
        <v>2401</v>
      </c>
      <c r="E26" s="8" t="s">
        <v>53</v>
      </c>
      <c r="F26" s="8" t="s">
        <v>366</v>
      </c>
      <c r="G26" s="9">
        <v>1</v>
      </c>
      <c r="H26" s="9">
        <v>0</v>
      </c>
      <c r="I26" s="9">
        <v>0</v>
      </c>
      <c r="J26" s="9">
        <v>2</v>
      </c>
    </row>
    <row r="27" spans="1:10" ht="38.25">
      <c r="A27" s="7" t="s">
        <v>323</v>
      </c>
      <c r="B27" s="8" t="s">
        <v>121</v>
      </c>
      <c r="C27" s="8" t="s">
        <v>16</v>
      </c>
      <c r="D27" s="8">
        <v>2481</v>
      </c>
      <c r="E27" s="8" t="s">
        <v>89</v>
      </c>
      <c r="F27" s="8" t="s">
        <v>90</v>
      </c>
      <c r="G27" s="9">
        <v>0</v>
      </c>
      <c r="H27" s="9">
        <v>3</v>
      </c>
      <c r="I27" s="9">
        <v>0</v>
      </c>
      <c r="J27" s="9">
        <v>0</v>
      </c>
    </row>
    <row r="28" spans="1:10" ht="25.5">
      <c r="A28" s="7" t="str">
        <f aca="true" t="shared" si="2" ref="A28:A35">CONCATENATE(D28,"_",LEFT(B28,SEARCH(" ",B28,1)-1))</f>
        <v>2500_Kolping</v>
      </c>
      <c r="B28" s="8" t="s">
        <v>103</v>
      </c>
      <c r="C28" s="8" t="s">
        <v>16</v>
      </c>
      <c r="D28" s="8">
        <v>2500</v>
      </c>
      <c r="E28" s="8" t="s">
        <v>104</v>
      </c>
      <c r="F28" s="8" t="s">
        <v>105</v>
      </c>
      <c r="G28" s="9">
        <v>1</v>
      </c>
      <c r="H28" s="9">
        <v>1</v>
      </c>
      <c r="I28" s="9">
        <v>0</v>
      </c>
      <c r="J28" s="9">
        <v>3</v>
      </c>
    </row>
    <row r="29" spans="1:10" ht="38.25">
      <c r="A29" s="7" t="str">
        <f t="shared" si="2"/>
        <v>2600_Király</v>
      </c>
      <c r="B29" s="8" t="s">
        <v>267</v>
      </c>
      <c r="C29" s="8" t="s">
        <v>17</v>
      </c>
      <c r="D29" s="8">
        <v>2600</v>
      </c>
      <c r="E29" s="8" t="s">
        <v>94</v>
      </c>
      <c r="F29" s="8" t="s">
        <v>268</v>
      </c>
      <c r="G29" s="9">
        <v>4</v>
      </c>
      <c r="H29" s="9">
        <v>0</v>
      </c>
      <c r="I29" s="9">
        <v>0</v>
      </c>
      <c r="J29" s="9">
        <v>0</v>
      </c>
    </row>
    <row r="30" spans="1:10" ht="25.5">
      <c r="A30" s="7" t="str">
        <f t="shared" si="2"/>
        <v>2660_Mikszáth</v>
      </c>
      <c r="B30" s="8" t="s">
        <v>422</v>
      </c>
      <c r="C30" s="8" t="s">
        <v>15</v>
      </c>
      <c r="D30" s="8">
        <v>2660</v>
      </c>
      <c r="E30" s="8" t="s">
        <v>135</v>
      </c>
      <c r="F30" s="8" t="s">
        <v>136</v>
      </c>
      <c r="G30" s="9">
        <v>0</v>
      </c>
      <c r="H30" s="9">
        <v>3</v>
      </c>
      <c r="I30" s="9">
        <v>0</v>
      </c>
      <c r="J30" s="9">
        <v>0</v>
      </c>
    </row>
    <row r="31" spans="1:10" ht="25.5">
      <c r="A31" s="7" t="str">
        <f t="shared" si="2"/>
        <v>2660_Szondi</v>
      </c>
      <c r="B31" s="8" t="s">
        <v>412</v>
      </c>
      <c r="C31" s="8" t="s">
        <v>15</v>
      </c>
      <c r="D31" s="8">
        <v>2660</v>
      </c>
      <c r="E31" s="8" t="s">
        <v>135</v>
      </c>
      <c r="F31" s="8" t="s">
        <v>252</v>
      </c>
      <c r="G31" s="9">
        <v>1</v>
      </c>
      <c r="H31" s="9">
        <v>0</v>
      </c>
      <c r="I31" s="9">
        <v>1</v>
      </c>
      <c r="J31" s="9">
        <v>0</v>
      </c>
    </row>
    <row r="32" spans="1:10" ht="25.5">
      <c r="A32" s="7" t="str">
        <f t="shared" si="2"/>
        <v>2700_Bem</v>
      </c>
      <c r="B32" s="8" t="s">
        <v>359</v>
      </c>
      <c r="C32" s="8" t="s">
        <v>17</v>
      </c>
      <c r="D32" s="8">
        <v>2700</v>
      </c>
      <c r="E32" s="8" t="s">
        <v>46</v>
      </c>
      <c r="F32" s="8" t="s">
        <v>99</v>
      </c>
      <c r="G32" s="9">
        <v>2</v>
      </c>
      <c r="H32" s="9">
        <v>2</v>
      </c>
      <c r="I32" s="9">
        <v>1</v>
      </c>
      <c r="J32" s="9">
        <v>3</v>
      </c>
    </row>
    <row r="33" spans="1:10" ht="38.25">
      <c r="A33" s="7" t="str">
        <f t="shared" si="2"/>
        <v>2700_Unghváry</v>
      </c>
      <c r="B33" s="8" t="s">
        <v>222</v>
      </c>
      <c r="C33" s="8" t="s">
        <v>17</v>
      </c>
      <c r="D33" s="8">
        <v>2700</v>
      </c>
      <c r="E33" s="8" t="s">
        <v>46</v>
      </c>
      <c r="F33" s="8" t="s">
        <v>47</v>
      </c>
      <c r="G33" s="9">
        <v>1</v>
      </c>
      <c r="H33" s="9">
        <v>0</v>
      </c>
      <c r="I33" s="9">
        <v>0</v>
      </c>
      <c r="J33" s="9">
        <v>0</v>
      </c>
    </row>
    <row r="34" spans="1:10" ht="25.5">
      <c r="A34" s="7" t="str">
        <f t="shared" si="2"/>
        <v>2750_Toldi</v>
      </c>
      <c r="B34" s="8" t="s">
        <v>344</v>
      </c>
      <c r="C34" s="8" t="s">
        <v>17</v>
      </c>
      <c r="D34" s="8">
        <v>2750</v>
      </c>
      <c r="E34" s="8" t="s">
        <v>198</v>
      </c>
      <c r="F34" s="8" t="s">
        <v>281</v>
      </c>
      <c r="G34" s="9">
        <v>0</v>
      </c>
      <c r="H34" s="9">
        <v>3</v>
      </c>
      <c r="I34" s="9">
        <v>1</v>
      </c>
      <c r="J34" s="9">
        <v>1</v>
      </c>
    </row>
    <row r="35" spans="1:10" ht="25.5">
      <c r="A35" s="7" t="str">
        <f t="shared" si="2"/>
        <v>2800_Fellner</v>
      </c>
      <c r="B35" s="8" t="s">
        <v>355</v>
      </c>
      <c r="C35" s="8" t="s">
        <v>16</v>
      </c>
      <c r="D35" s="8">
        <v>2800</v>
      </c>
      <c r="E35" s="8" t="s">
        <v>19</v>
      </c>
      <c r="F35" s="8" t="s">
        <v>20</v>
      </c>
      <c r="G35" s="9">
        <v>1</v>
      </c>
      <c r="H35" s="9">
        <v>0</v>
      </c>
      <c r="I35" s="9">
        <v>0</v>
      </c>
      <c r="J35" s="9">
        <v>4</v>
      </c>
    </row>
    <row r="36" spans="1:10" ht="38.25">
      <c r="A36" s="7" t="str">
        <f>CONCATENATE(D36,"_",LEFT(B36,SEARCH(" ",B36,1)-2))</f>
        <v>2800_Kereskedelmi</v>
      </c>
      <c r="B36" s="8" t="s">
        <v>4</v>
      </c>
      <c r="C36" s="8" t="s">
        <v>16</v>
      </c>
      <c r="D36" s="8">
        <v>2800</v>
      </c>
      <c r="E36" s="8" t="s">
        <v>19</v>
      </c>
      <c r="F36" s="8" t="s">
        <v>459</v>
      </c>
      <c r="G36" s="9">
        <v>0</v>
      </c>
      <c r="H36" s="9">
        <v>2</v>
      </c>
      <c r="I36" s="9">
        <v>0</v>
      </c>
      <c r="J36" s="9">
        <v>2</v>
      </c>
    </row>
    <row r="37" spans="1:10" ht="38.25">
      <c r="A37" s="7" t="str">
        <f aca="true" t="shared" si="3" ref="A37:A42">CONCATENATE(D37,"_",LEFT(B37,SEARCH(" ",B37,1)-1))</f>
        <v>2800_Mikes</v>
      </c>
      <c r="B37" s="8" t="s">
        <v>384</v>
      </c>
      <c r="C37" s="8" t="s">
        <v>16</v>
      </c>
      <c r="D37" s="8">
        <v>2800</v>
      </c>
      <c r="E37" s="8" t="s">
        <v>19</v>
      </c>
      <c r="F37" s="8" t="s">
        <v>385</v>
      </c>
      <c r="G37" s="9">
        <v>1</v>
      </c>
      <c r="H37" s="9">
        <v>1</v>
      </c>
      <c r="I37" s="9">
        <v>2</v>
      </c>
      <c r="J37" s="9">
        <v>0</v>
      </c>
    </row>
    <row r="38" spans="1:10" ht="25.5">
      <c r="A38" s="7" t="str">
        <f t="shared" si="3"/>
        <v>2800_Remédium</v>
      </c>
      <c r="B38" s="8" t="s">
        <v>427</v>
      </c>
      <c r="C38" s="8" t="s">
        <v>16</v>
      </c>
      <c r="D38" s="8">
        <v>2800</v>
      </c>
      <c r="E38" s="8" t="s">
        <v>19</v>
      </c>
      <c r="F38" s="8" t="s">
        <v>428</v>
      </c>
      <c r="G38" s="9">
        <v>0</v>
      </c>
      <c r="H38" s="9">
        <v>0</v>
      </c>
      <c r="I38" s="9">
        <v>2</v>
      </c>
      <c r="J38" s="9">
        <v>0</v>
      </c>
    </row>
    <row r="39" spans="1:10" ht="25.5">
      <c r="A39" s="7" t="str">
        <f t="shared" si="3"/>
        <v>2870_Bánki</v>
      </c>
      <c r="B39" s="8" t="s">
        <v>83</v>
      </c>
      <c r="C39" s="8" t="s">
        <v>16</v>
      </c>
      <c r="D39" s="8">
        <v>2870</v>
      </c>
      <c r="E39" s="8" t="s">
        <v>226</v>
      </c>
      <c r="F39" s="8" t="s">
        <v>471</v>
      </c>
      <c r="G39" s="9">
        <v>0</v>
      </c>
      <c r="H39" s="9">
        <v>0</v>
      </c>
      <c r="I39" s="9">
        <v>0</v>
      </c>
      <c r="J39" s="9">
        <v>2</v>
      </c>
    </row>
    <row r="40" spans="1:10" ht="25.5">
      <c r="A40" s="7" t="str">
        <f t="shared" si="3"/>
        <v>2890_Bláthy</v>
      </c>
      <c r="B40" s="8" t="s">
        <v>368</v>
      </c>
      <c r="C40" s="8" t="s">
        <v>16</v>
      </c>
      <c r="D40" s="8">
        <v>2890</v>
      </c>
      <c r="E40" s="8" t="s">
        <v>274</v>
      </c>
      <c r="F40" s="8" t="s">
        <v>275</v>
      </c>
      <c r="G40" s="9">
        <v>0</v>
      </c>
      <c r="H40" s="9">
        <v>0</v>
      </c>
      <c r="I40" s="9">
        <v>3</v>
      </c>
      <c r="J40" s="9">
        <v>0</v>
      </c>
    </row>
    <row r="41" spans="1:10" ht="38.25">
      <c r="A41" s="7" t="str">
        <f t="shared" si="3"/>
        <v>2890_Jávorka</v>
      </c>
      <c r="B41" s="8" t="s">
        <v>234</v>
      </c>
      <c r="C41" s="8" t="s">
        <v>16</v>
      </c>
      <c r="D41" s="8">
        <v>2890</v>
      </c>
      <c r="E41" s="8" t="s">
        <v>287</v>
      </c>
      <c r="F41" s="8" t="s">
        <v>288</v>
      </c>
      <c r="G41" s="9">
        <v>3</v>
      </c>
      <c r="H41" s="9">
        <v>0</v>
      </c>
      <c r="I41" s="9">
        <v>0</v>
      </c>
      <c r="J41" s="9">
        <v>0</v>
      </c>
    </row>
    <row r="42" spans="1:10" ht="25.5">
      <c r="A42" s="7" t="str">
        <f t="shared" si="3"/>
        <v>2900_Alapy</v>
      </c>
      <c r="B42" s="8" t="s">
        <v>431</v>
      </c>
      <c r="C42" s="8" t="s">
        <v>16</v>
      </c>
      <c r="D42" s="8">
        <v>2900</v>
      </c>
      <c r="E42" s="8" t="s">
        <v>100</v>
      </c>
      <c r="F42" s="8" t="s">
        <v>78</v>
      </c>
      <c r="G42" s="9">
        <v>0</v>
      </c>
      <c r="H42" s="9">
        <v>0</v>
      </c>
      <c r="I42" s="9">
        <v>4</v>
      </c>
      <c r="J42" s="9">
        <v>0</v>
      </c>
    </row>
    <row r="43" spans="1:10" ht="25.5">
      <c r="A43" s="7" t="s">
        <v>328</v>
      </c>
      <c r="B43" s="8" t="s">
        <v>337</v>
      </c>
      <c r="C43" s="8" t="s">
        <v>16</v>
      </c>
      <c r="D43" s="8">
        <v>2943</v>
      </c>
      <c r="E43" s="8" t="s">
        <v>276</v>
      </c>
      <c r="F43" s="8" t="s">
        <v>277</v>
      </c>
      <c r="G43" s="9">
        <v>1</v>
      </c>
      <c r="H43" s="9">
        <v>2</v>
      </c>
      <c r="I43" s="9">
        <v>0</v>
      </c>
      <c r="J43" s="9">
        <v>0</v>
      </c>
    </row>
    <row r="44" spans="1:10" ht="25.5">
      <c r="A44" s="7" t="str">
        <f>CONCATENATE(D44,"_",LEFT(B44,SEARCH(" ",B44,1)-1))</f>
        <v>3000_Damjanich</v>
      </c>
      <c r="B44" s="8" t="s">
        <v>347</v>
      </c>
      <c r="C44" s="8" t="s">
        <v>15</v>
      </c>
      <c r="D44" s="8">
        <v>3000</v>
      </c>
      <c r="E44" s="8" t="s">
        <v>348</v>
      </c>
      <c r="F44" s="8" t="s">
        <v>349</v>
      </c>
      <c r="G44" s="9">
        <v>0</v>
      </c>
      <c r="H44" s="9">
        <v>1</v>
      </c>
      <c r="I44" s="9">
        <v>0</v>
      </c>
      <c r="J44" s="9">
        <v>2</v>
      </c>
    </row>
    <row r="45" spans="1:10" ht="63.75">
      <c r="A45" s="7" t="str">
        <f>CONCATENATE(D45,"_",LEFT(B45,SEARCH(" ",B45,1)-1))</f>
        <v>3100_Táncsics</v>
      </c>
      <c r="B45" s="8" t="s">
        <v>308</v>
      </c>
      <c r="C45" s="8" t="s">
        <v>15</v>
      </c>
      <c r="D45" s="8">
        <v>3100</v>
      </c>
      <c r="E45" s="8" t="s">
        <v>130</v>
      </c>
      <c r="F45" s="8" t="s">
        <v>408</v>
      </c>
      <c r="G45" s="9">
        <v>0</v>
      </c>
      <c r="H45" s="9">
        <v>0</v>
      </c>
      <c r="I45" s="9">
        <v>1</v>
      </c>
      <c r="J45" s="9">
        <v>0</v>
      </c>
    </row>
    <row r="46" spans="1:10" ht="38.25">
      <c r="A46" s="7" t="str">
        <f>CONCATENATE(D46,"_",LEFT(B46,SEARCH(" ",B46,1)-1))</f>
        <v>3200_Károly</v>
      </c>
      <c r="B46" s="8" t="s">
        <v>425</v>
      </c>
      <c r="C46" s="8" t="s">
        <v>15</v>
      </c>
      <c r="D46" s="8">
        <v>3200</v>
      </c>
      <c r="E46" s="8" t="s">
        <v>39</v>
      </c>
      <c r="F46" s="8" t="s">
        <v>426</v>
      </c>
      <c r="G46" s="9">
        <v>2</v>
      </c>
      <c r="H46" s="9">
        <v>1</v>
      </c>
      <c r="I46" s="9">
        <v>0</v>
      </c>
      <c r="J46" s="9">
        <v>1</v>
      </c>
    </row>
    <row r="47" spans="1:10" ht="25.5">
      <c r="A47" s="7" t="str">
        <f>CONCATENATE(D47,"_",LEFT(B47,SEARCH(" ",B47,1)-1))</f>
        <v>3300_Bornemissza</v>
      </c>
      <c r="B47" s="8" t="s">
        <v>299</v>
      </c>
      <c r="C47" s="8" t="s">
        <v>15</v>
      </c>
      <c r="D47" s="8">
        <v>3300</v>
      </c>
      <c r="E47" s="8" t="s">
        <v>48</v>
      </c>
      <c r="F47" s="8" t="s">
        <v>300</v>
      </c>
      <c r="G47" s="9">
        <v>1</v>
      </c>
      <c r="H47" s="9">
        <v>3</v>
      </c>
      <c r="I47" s="9">
        <v>0</v>
      </c>
      <c r="J47" s="9">
        <v>0</v>
      </c>
    </row>
    <row r="48" spans="1:10" ht="38.25">
      <c r="A48" s="7" t="s">
        <v>60</v>
      </c>
      <c r="B48" s="8" t="s">
        <v>346</v>
      </c>
      <c r="C48" s="8" t="s">
        <v>15</v>
      </c>
      <c r="D48" s="8">
        <v>3300</v>
      </c>
      <c r="E48" s="8" t="s">
        <v>48</v>
      </c>
      <c r="F48" s="8" t="s">
        <v>424</v>
      </c>
      <c r="G48" s="9">
        <v>0</v>
      </c>
      <c r="H48" s="9">
        <v>0</v>
      </c>
      <c r="I48" s="9">
        <v>0</v>
      </c>
      <c r="J48" s="9">
        <v>6</v>
      </c>
    </row>
    <row r="49" spans="1:10" ht="38.25">
      <c r="A49" s="7" t="str">
        <f>CONCATENATE(D49,"_",LEFT(B49,SEARCH(" ",B49,1)-2))</f>
        <v>3300_Kereskedelmi</v>
      </c>
      <c r="B49" s="8" t="s">
        <v>432</v>
      </c>
      <c r="C49" s="8" t="s">
        <v>15</v>
      </c>
      <c r="D49" s="8">
        <v>3300</v>
      </c>
      <c r="E49" s="8" t="s">
        <v>48</v>
      </c>
      <c r="F49" s="8" t="s">
        <v>364</v>
      </c>
      <c r="G49" s="9">
        <v>0</v>
      </c>
      <c r="H49" s="9">
        <v>0</v>
      </c>
      <c r="I49" s="9">
        <v>2</v>
      </c>
      <c r="J49" s="9">
        <v>0</v>
      </c>
    </row>
    <row r="50" spans="1:10" ht="25.5">
      <c r="A50" s="7" t="str">
        <f>CONCATENATE(D50,"_",LEFT(B50,SEARCH(" ",B50,1)-1))</f>
        <v>3300_Kontawig</v>
      </c>
      <c r="B50" s="8" t="s">
        <v>249</v>
      </c>
      <c r="C50" s="8" t="s">
        <v>15</v>
      </c>
      <c r="D50" s="8">
        <v>3300</v>
      </c>
      <c r="E50" s="8" t="s">
        <v>48</v>
      </c>
      <c r="F50" s="8" t="s">
        <v>145</v>
      </c>
      <c r="G50" s="9">
        <v>0</v>
      </c>
      <c r="H50" s="9">
        <v>1</v>
      </c>
      <c r="I50" s="9">
        <v>1</v>
      </c>
      <c r="J50" s="9">
        <v>0</v>
      </c>
    </row>
    <row r="51" spans="1:10" ht="25.5">
      <c r="A51" s="7" t="str">
        <f>CONCATENATE(D51,"_",LEFT(B51,SEARCH(" ",B51,1)-1))</f>
        <v>3400_Széchenyi</v>
      </c>
      <c r="B51" s="8" t="s">
        <v>80</v>
      </c>
      <c r="C51" s="8" t="s">
        <v>15</v>
      </c>
      <c r="D51" s="8">
        <v>3400</v>
      </c>
      <c r="E51" s="8" t="s">
        <v>286</v>
      </c>
      <c r="F51" s="8" t="s">
        <v>365</v>
      </c>
      <c r="G51" s="9">
        <v>0</v>
      </c>
      <c r="H51" s="9">
        <v>2</v>
      </c>
      <c r="I51" s="9">
        <v>0</v>
      </c>
      <c r="J51" s="9">
        <v>0</v>
      </c>
    </row>
    <row r="52" spans="1:10" ht="38.25">
      <c r="A52" s="7" t="str">
        <f>CONCATENATE(D52,"_",LEFT(B52,SEARCH(" ",B52,1)-1))</f>
        <v>3529_Szemere</v>
      </c>
      <c r="B52" s="8" t="s">
        <v>372</v>
      </c>
      <c r="C52" s="8" t="s">
        <v>15</v>
      </c>
      <c r="D52" s="8">
        <v>3529</v>
      </c>
      <c r="E52" s="8" t="s">
        <v>144</v>
      </c>
      <c r="F52" s="8" t="s">
        <v>373</v>
      </c>
      <c r="G52" s="9">
        <v>4</v>
      </c>
      <c r="H52" s="9">
        <v>0</v>
      </c>
      <c r="I52" s="9">
        <v>0</v>
      </c>
      <c r="J52" s="9">
        <v>0</v>
      </c>
    </row>
    <row r="53" spans="1:10" ht="38.25">
      <c r="A53" s="7" t="str">
        <f>CONCATENATE(D53,"_",LEFT(B53,SEARCH(" ",B53,1)-1))</f>
        <v>3532_Szentpáli</v>
      </c>
      <c r="B53" s="8" t="s">
        <v>243</v>
      </c>
      <c r="C53" s="8" t="s">
        <v>15</v>
      </c>
      <c r="D53" s="8">
        <v>3532</v>
      </c>
      <c r="E53" s="8" t="s">
        <v>144</v>
      </c>
      <c r="F53" s="8" t="s">
        <v>203</v>
      </c>
      <c r="G53" s="9">
        <v>3</v>
      </c>
      <c r="H53" s="9">
        <v>0</v>
      </c>
      <c r="I53" s="9">
        <v>4</v>
      </c>
      <c r="J53" s="9">
        <v>2</v>
      </c>
    </row>
    <row r="54" spans="1:10" ht="25.5">
      <c r="A54" s="7" t="s">
        <v>326</v>
      </c>
      <c r="B54" s="8" t="s">
        <v>301</v>
      </c>
      <c r="C54" s="8" t="s">
        <v>15</v>
      </c>
      <c r="D54" s="8">
        <v>3533</v>
      </c>
      <c r="E54" s="8" t="s">
        <v>144</v>
      </c>
      <c r="F54" s="8" t="s">
        <v>278</v>
      </c>
      <c r="G54" s="9">
        <v>4</v>
      </c>
      <c r="H54" s="9">
        <v>2</v>
      </c>
      <c r="I54" s="9">
        <v>5</v>
      </c>
      <c r="J54" s="9">
        <v>1</v>
      </c>
    </row>
    <row r="55" spans="1:10" ht="25.5">
      <c r="A55" s="7" t="str">
        <f>CONCATENATE(D55,"_",LEFT(B55,SEARCH(" ",B55,1)-1))</f>
        <v>3600_Bólyai</v>
      </c>
      <c r="B55" s="8" t="s">
        <v>376</v>
      </c>
      <c r="C55" s="8" t="s">
        <v>15</v>
      </c>
      <c r="D55" s="8">
        <v>3600</v>
      </c>
      <c r="E55" s="8" t="s">
        <v>21</v>
      </c>
      <c r="F55" s="8" t="s">
        <v>297</v>
      </c>
      <c r="G55" s="9">
        <v>0</v>
      </c>
      <c r="H55" s="9">
        <v>0</v>
      </c>
      <c r="I55" s="9">
        <v>0</v>
      </c>
      <c r="J55" s="9">
        <v>1</v>
      </c>
    </row>
    <row r="56" spans="1:10" ht="25.5">
      <c r="A56" s="7" t="str">
        <f>CONCATENATE(D56,"_",LEFT(B56,SEARCH(" ",B56,1)-1))</f>
        <v>3700_Deák</v>
      </c>
      <c r="B56" s="8" t="s">
        <v>290</v>
      </c>
      <c r="C56" s="8" t="s">
        <v>15</v>
      </c>
      <c r="D56" s="8">
        <v>3700</v>
      </c>
      <c r="E56" s="8" t="s">
        <v>27</v>
      </c>
      <c r="F56" s="8" t="s">
        <v>291</v>
      </c>
      <c r="G56" s="9">
        <v>0</v>
      </c>
      <c r="H56" s="9">
        <v>1</v>
      </c>
      <c r="I56" s="9">
        <v>0</v>
      </c>
      <c r="J56" s="9">
        <v>0</v>
      </c>
    </row>
    <row r="57" spans="1:10" ht="25.5">
      <c r="A57" s="7" t="str">
        <f>CONCATENATE(D57,"_",LEFT(B57,SEARCH(" ",B57,1)-1))</f>
        <v>3702_Surányi</v>
      </c>
      <c r="B57" s="8" t="s">
        <v>26</v>
      </c>
      <c r="C57" s="8" t="s">
        <v>15</v>
      </c>
      <c r="D57" s="8">
        <v>3702</v>
      </c>
      <c r="E57" s="8" t="s">
        <v>27</v>
      </c>
      <c r="F57" s="8" t="s">
        <v>28</v>
      </c>
      <c r="G57" s="9">
        <v>3</v>
      </c>
      <c r="H57" s="9">
        <v>5</v>
      </c>
      <c r="I57" s="9">
        <v>3</v>
      </c>
      <c r="J57" s="9">
        <v>3</v>
      </c>
    </row>
    <row r="58" spans="1:10" ht="25.5">
      <c r="A58" s="7" t="str">
        <f aca="true" t="shared" si="4" ref="A58:A66">CONCATENATE(D58,"_",LEFT(B58,SEARCH(" ",B58,1)-1))</f>
        <v>3881_Mezőgazdasági</v>
      </c>
      <c r="B58" s="8" t="s">
        <v>383</v>
      </c>
      <c r="C58" s="8" t="s">
        <v>15</v>
      </c>
      <c r="D58" s="8">
        <v>3881</v>
      </c>
      <c r="E58" s="8" t="s">
        <v>402</v>
      </c>
      <c r="F58" s="8" t="s">
        <v>403</v>
      </c>
      <c r="G58" s="9">
        <v>0</v>
      </c>
      <c r="H58" s="9">
        <v>0</v>
      </c>
      <c r="I58" s="9">
        <v>0</v>
      </c>
      <c r="J58" s="9">
        <v>2</v>
      </c>
    </row>
    <row r="59" spans="1:10" ht="25.5">
      <c r="A59" s="7" t="str">
        <f t="shared" si="4"/>
        <v>3910_Mezőgazdasági</v>
      </c>
      <c r="B59" s="8" t="s">
        <v>383</v>
      </c>
      <c r="C59" s="8" t="s">
        <v>15</v>
      </c>
      <c r="D59" s="8">
        <v>3910</v>
      </c>
      <c r="E59" s="8" t="s">
        <v>42</v>
      </c>
      <c r="F59" s="8" t="s">
        <v>43</v>
      </c>
      <c r="G59" s="9">
        <v>1</v>
      </c>
      <c r="H59" s="9">
        <v>0</v>
      </c>
      <c r="I59" s="9">
        <v>2</v>
      </c>
      <c r="J59" s="9">
        <v>0</v>
      </c>
    </row>
    <row r="60" spans="1:10" ht="25.5">
      <c r="A60" s="7" t="str">
        <f t="shared" si="4"/>
        <v>3950_Vay</v>
      </c>
      <c r="B60" s="8" t="s">
        <v>139</v>
      </c>
      <c r="C60" s="8" t="s">
        <v>15</v>
      </c>
      <c r="D60" s="8">
        <v>3950</v>
      </c>
      <c r="E60" s="8" t="s">
        <v>140</v>
      </c>
      <c r="F60" s="8" t="s">
        <v>386</v>
      </c>
      <c r="G60" s="9">
        <v>1</v>
      </c>
      <c r="H60" s="9">
        <v>1</v>
      </c>
      <c r="I60" s="9">
        <v>0</v>
      </c>
      <c r="J60" s="9">
        <v>2</v>
      </c>
    </row>
    <row r="61" spans="1:10" ht="25.5">
      <c r="A61" s="7" t="str">
        <f t="shared" si="4"/>
        <v>3980_Trefort</v>
      </c>
      <c r="B61" s="8" t="s">
        <v>23</v>
      </c>
      <c r="C61" s="8" t="s">
        <v>15</v>
      </c>
      <c r="D61" s="8">
        <v>3980</v>
      </c>
      <c r="E61" s="8" t="s">
        <v>24</v>
      </c>
      <c r="F61" s="8" t="s">
        <v>25</v>
      </c>
      <c r="G61" s="9">
        <v>0</v>
      </c>
      <c r="H61" s="9">
        <v>0</v>
      </c>
      <c r="I61" s="9">
        <v>1</v>
      </c>
      <c r="J61" s="9">
        <v>0</v>
      </c>
    </row>
    <row r="62" spans="1:10" ht="25.5">
      <c r="A62" s="7" t="str">
        <f t="shared" si="4"/>
        <v>4024_Beregszászi</v>
      </c>
      <c r="B62" s="8" t="s">
        <v>184</v>
      </c>
      <c r="C62" s="8" t="s">
        <v>14</v>
      </c>
      <c r="D62" s="8">
        <v>4024</v>
      </c>
      <c r="E62" s="8" t="s">
        <v>58</v>
      </c>
      <c r="F62" s="8" t="s">
        <v>185</v>
      </c>
      <c r="G62" s="9">
        <v>0</v>
      </c>
      <c r="H62" s="9">
        <v>0</v>
      </c>
      <c r="I62" s="9">
        <v>9</v>
      </c>
      <c r="J62" s="9">
        <v>0</v>
      </c>
    </row>
    <row r="63" spans="1:10" ht="25.5">
      <c r="A63" s="7" t="str">
        <f t="shared" si="4"/>
        <v>4024_Irinyi</v>
      </c>
      <c r="B63" s="8" t="s">
        <v>351</v>
      </c>
      <c r="C63" s="8" t="s">
        <v>14</v>
      </c>
      <c r="D63" s="8">
        <v>4024</v>
      </c>
      <c r="E63" s="8" t="s">
        <v>58</v>
      </c>
      <c r="F63" s="8" t="s">
        <v>28</v>
      </c>
      <c r="G63" s="9">
        <v>0</v>
      </c>
      <c r="H63" s="9">
        <v>1</v>
      </c>
      <c r="I63" s="9">
        <v>0</v>
      </c>
      <c r="J63" s="9">
        <v>0</v>
      </c>
    </row>
    <row r="64" spans="1:10" ht="25.5">
      <c r="A64" s="7" t="str">
        <f t="shared" si="4"/>
        <v>4027_Diószegi</v>
      </c>
      <c r="B64" s="8" t="s">
        <v>188</v>
      </c>
      <c r="C64" s="8" t="s">
        <v>14</v>
      </c>
      <c r="D64" s="8">
        <v>4027</v>
      </c>
      <c r="E64" s="8" t="s">
        <v>58</v>
      </c>
      <c r="F64" s="8" t="s">
        <v>369</v>
      </c>
      <c r="G64" s="9">
        <v>0</v>
      </c>
      <c r="H64" s="9">
        <v>0</v>
      </c>
      <c r="I64" s="9">
        <v>2</v>
      </c>
      <c r="J64" s="9">
        <v>0</v>
      </c>
    </row>
    <row r="65" spans="1:10" ht="12.75">
      <c r="A65" s="7" t="str">
        <f t="shared" si="4"/>
        <v>4028_Povolny</v>
      </c>
      <c r="B65" s="8" t="s">
        <v>189</v>
      </c>
      <c r="C65" s="8" t="s">
        <v>14</v>
      </c>
      <c r="D65" s="8">
        <v>4028</v>
      </c>
      <c r="E65" s="8" t="s">
        <v>58</v>
      </c>
      <c r="F65" s="8" t="s">
        <v>190</v>
      </c>
      <c r="G65" s="9">
        <v>0</v>
      </c>
      <c r="H65" s="9">
        <v>0</v>
      </c>
      <c r="I65" s="9">
        <v>0</v>
      </c>
      <c r="J65" s="9">
        <v>1</v>
      </c>
    </row>
    <row r="66" spans="1:10" ht="38.25">
      <c r="A66" s="7" t="str">
        <f t="shared" si="4"/>
        <v>4032_Bethlen</v>
      </c>
      <c r="B66" s="8" t="s">
        <v>378</v>
      </c>
      <c r="C66" s="8" t="s">
        <v>14</v>
      </c>
      <c r="D66" s="8">
        <v>4032</v>
      </c>
      <c r="E66" s="8" t="s">
        <v>58</v>
      </c>
      <c r="F66" s="8" t="s">
        <v>379</v>
      </c>
      <c r="G66" s="9">
        <v>0</v>
      </c>
      <c r="H66" s="9">
        <v>1</v>
      </c>
      <c r="I66" s="9">
        <v>1</v>
      </c>
      <c r="J66" s="9">
        <v>0</v>
      </c>
    </row>
    <row r="67" spans="1:10" ht="51">
      <c r="A67" s="7" t="str">
        <f>CONCATENATE(D67,"_","Csiha")</f>
        <v>4080_Csiha</v>
      </c>
      <c r="B67" s="8" t="s">
        <v>76</v>
      </c>
      <c r="C67" s="8" t="s">
        <v>14</v>
      </c>
      <c r="D67" s="8">
        <v>4080</v>
      </c>
      <c r="E67" s="8" t="s">
        <v>191</v>
      </c>
      <c r="F67" s="8" t="s">
        <v>192</v>
      </c>
      <c r="G67" s="9">
        <v>0</v>
      </c>
      <c r="H67" s="9">
        <v>0</v>
      </c>
      <c r="I67" s="9">
        <v>1</v>
      </c>
      <c r="J67" s="9">
        <v>0</v>
      </c>
    </row>
    <row r="68" spans="1:10" ht="25.5">
      <c r="A68" s="7" t="str">
        <f aca="true" t="shared" si="5" ref="A68:A74">CONCATENATE(D68,"_",LEFT(B68,SEARCH(" ",B68,1)-1))</f>
        <v>4090_József</v>
      </c>
      <c r="B68" s="8" t="s">
        <v>183</v>
      </c>
      <c r="C68" s="8" t="s">
        <v>14</v>
      </c>
      <c r="D68" s="8">
        <v>4090</v>
      </c>
      <c r="E68" s="8" t="s">
        <v>178</v>
      </c>
      <c r="F68" s="8" t="s">
        <v>228</v>
      </c>
      <c r="G68" s="9">
        <v>0</v>
      </c>
      <c r="H68" s="9">
        <v>0</v>
      </c>
      <c r="I68" s="9">
        <v>2</v>
      </c>
      <c r="J68" s="9">
        <v>0</v>
      </c>
    </row>
    <row r="69" spans="1:10" ht="12.75">
      <c r="A69" s="7" t="str">
        <f t="shared" si="5"/>
        <v>4100_Eötvös</v>
      </c>
      <c r="B69" s="8" t="s">
        <v>34</v>
      </c>
      <c r="C69" s="8" t="s">
        <v>14</v>
      </c>
      <c r="D69" s="8">
        <v>4100</v>
      </c>
      <c r="E69" s="8" t="s">
        <v>33</v>
      </c>
      <c r="F69" s="8" t="s">
        <v>35</v>
      </c>
      <c r="G69" s="9">
        <v>0</v>
      </c>
      <c r="H69" s="9">
        <v>2</v>
      </c>
      <c r="I69" s="9">
        <v>0</v>
      </c>
      <c r="J69" s="9">
        <v>1</v>
      </c>
    </row>
    <row r="70" spans="1:10" ht="25.5">
      <c r="A70" s="7" t="str">
        <f t="shared" si="5"/>
        <v>4110_Bocskai</v>
      </c>
      <c r="B70" s="8" t="s">
        <v>240</v>
      </c>
      <c r="C70" s="8" t="s">
        <v>14</v>
      </c>
      <c r="D70" s="8">
        <v>4110</v>
      </c>
      <c r="E70" s="8" t="s">
        <v>186</v>
      </c>
      <c r="F70" s="8" t="s">
        <v>187</v>
      </c>
      <c r="G70" s="9">
        <v>0</v>
      </c>
      <c r="H70" s="9">
        <v>1</v>
      </c>
      <c r="I70" s="9">
        <v>0</v>
      </c>
      <c r="J70" s="9">
        <v>0</v>
      </c>
    </row>
    <row r="71" spans="1:10" ht="25.5">
      <c r="A71" s="7" t="str">
        <f t="shared" si="5"/>
        <v>4150_Karacs</v>
      </c>
      <c r="B71" s="8" t="s">
        <v>352</v>
      </c>
      <c r="C71" s="8" t="s">
        <v>14</v>
      </c>
      <c r="D71" s="8">
        <v>4150</v>
      </c>
      <c r="E71" s="8" t="s">
        <v>179</v>
      </c>
      <c r="F71" s="8" t="s">
        <v>180</v>
      </c>
      <c r="G71" s="9">
        <v>0</v>
      </c>
      <c r="H71" s="9">
        <v>0</v>
      </c>
      <c r="I71" s="9">
        <v>1</v>
      </c>
      <c r="J71" s="9">
        <v>0</v>
      </c>
    </row>
    <row r="72" spans="1:10" ht="25.5">
      <c r="A72" s="7" t="str">
        <f t="shared" si="5"/>
        <v>4200_Bocskai</v>
      </c>
      <c r="B72" s="8" t="s">
        <v>399</v>
      </c>
      <c r="C72" s="8" t="s">
        <v>14</v>
      </c>
      <c r="D72" s="8">
        <v>4200</v>
      </c>
      <c r="E72" s="8" t="s">
        <v>400</v>
      </c>
      <c r="F72" s="8" t="s">
        <v>401</v>
      </c>
      <c r="G72" s="9">
        <v>0</v>
      </c>
      <c r="H72" s="9">
        <v>0</v>
      </c>
      <c r="I72" s="9">
        <v>0</v>
      </c>
      <c r="J72" s="9">
        <v>1</v>
      </c>
    </row>
    <row r="73" spans="1:10" ht="25.5">
      <c r="A73" s="7" t="str">
        <f t="shared" si="5"/>
        <v>4220_Széchenyi</v>
      </c>
      <c r="B73" s="8" t="s">
        <v>2</v>
      </c>
      <c r="C73" s="8" t="s">
        <v>14</v>
      </c>
      <c r="D73" s="8">
        <v>4220</v>
      </c>
      <c r="E73" s="8" t="s">
        <v>30</v>
      </c>
      <c r="F73" s="8" t="s">
        <v>3</v>
      </c>
      <c r="G73" s="9">
        <v>0</v>
      </c>
      <c r="H73" s="9">
        <v>1</v>
      </c>
      <c r="I73" s="9">
        <v>0</v>
      </c>
      <c r="J73" s="9">
        <v>0</v>
      </c>
    </row>
    <row r="74" spans="1:10" ht="12.75">
      <c r="A74" s="7" t="str">
        <f t="shared" si="5"/>
        <v>4220_Veress</v>
      </c>
      <c r="B74" s="8" t="s">
        <v>29</v>
      </c>
      <c r="C74" s="8" t="s">
        <v>14</v>
      </c>
      <c r="D74" s="8">
        <v>4220</v>
      </c>
      <c r="E74" s="8" t="s">
        <v>30</v>
      </c>
      <c r="F74" s="8" t="s">
        <v>334</v>
      </c>
      <c r="G74" s="9">
        <v>1</v>
      </c>
      <c r="H74" s="9">
        <v>1</v>
      </c>
      <c r="I74" s="9">
        <v>1</v>
      </c>
      <c r="J74" s="9">
        <v>0</v>
      </c>
    </row>
    <row r="75" spans="1:10" ht="25.5">
      <c r="A75" s="7" t="s">
        <v>327</v>
      </c>
      <c r="B75" s="8" t="s">
        <v>466</v>
      </c>
      <c r="C75" s="8" t="s">
        <v>14</v>
      </c>
      <c r="D75" s="8">
        <v>4320</v>
      </c>
      <c r="E75" s="8" t="s">
        <v>294</v>
      </c>
      <c r="F75" s="8" t="s">
        <v>295</v>
      </c>
      <c r="G75" s="9">
        <v>0</v>
      </c>
      <c r="H75" s="9">
        <v>4</v>
      </c>
      <c r="I75" s="9">
        <v>0</v>
      </c>
      <c r="J75" s="9">
        <v>0</v>
      </c>
    </row>
    <row r="76" spans="1:10" ht="25.5">
      <c r="A76" s="7" t="str">
        <f>CONCATENATE(D76,"_",LEFT(B76,SEARCH(" ",B76,1)-1))</f>
        <v>4400_Bencs</v>
      </c>
      <c r="B76" s="8" t="s">
        <v>319</v>
      </c>
      <c r="C76" s="8" t="s">
        <v>14</v>
      </c>
      <c r="D76" s="8">
        <v>4400</v>
      </c>
      <c r="E76" s="8" t="s">
        <v>132</v>
      </c>
      <c r="F76" s="8" t="s">
        <v>113</v>
      </c>
      <c r="G76" s="9">
        <v>0</v>
      </c>
      <c r="H76" s="9">
        <v>1</v>
      </c>
      <c r="I76" s="9">
        <v>0</v>
      </c>
      <c r="J76" s="9">
        <v>1</v>
      </c>
    </row>
    <row r="77" spans="1:10" ht="25.5">
      <c r="A77" s="7" t="str">
        <f>CONCATENATE(D77,"_",LEFT(B77,SEARCH(" ",B77,1)-1))</f>
        <v>4400_Inczédy</v>
      </c>
      <c r="B77" s="8" t="s">
        <v>122</v>
      </c>
      <c r="C77" s="8" t="s">
        <v>14</v>
      </c>
      <c r="D77" s="8">
        <v>4400</v>
      </c>
      <c r="E77" s="8" t="s">
        <v>132</v>
      </c>
      <c r="F77" s="8" t="s">
        <v>123</v>
      </c>
      <c r="G77" s="9">
        <v>0</v>
      </c>
      <c r="H77" s="9">
        <v>2</v>
      </c>
      <c r="I77" s="9">
        <v>0</v>
      </c>
      <c r="J77" s="9">
        <v>0</v>
      </c>
    </row>
    <row r="78" spans="1:10" ht="38.25">
      <c r="A78" s="7" t="str">
        <f>CONCATENATE(D78,"_",LEFT(B78,SEARCH(" ",B78,1)-1))</f>
        <v>4400_Sipkay</v>
      </c>
      <c r="B78" s="8" t="s">
        <v>77</v>
      </c>
      <c r="C78" s="8" t="s">
        <v>14</v>
      </c>
      <c r="D78" s="8">
        <v>4400</v>
      </c>
      <c r="E78" s="8" t="s">
        <v>132</v>
      </c>
      <c r="F78" s="8" t="s">
        <v>363</v>
      </c>
      <c r="G78" s="9">
        <v>1</v>
      </c>
      <c r="H78" s="9">
        <v>1</v>
      </c>
      <c r="I78" s="9">
        <v>1</v>
      </c>
      <c r="J78" s="9">
        <v>6</v>
      </c>
    </row>
    <row r="79" spans="1:10" ht="25.5">
      <c r="A79" s="12" t="str">
        <f>CONCATENATE(D79,"_",LEFT(B79,SEARCH(" ",B79,1)-1))</f>
        <v>4400_Westsik</v>
      </c>
      <c r="B79" s="8" t="s">
        <v>476</v>
      </c>
      <c r="C79" s="8" t="s">
        <v>14</v>
      </c>
      <c r="D79" s="8">
        <v>4400</v>
      </c>
      <c r="E79" s="8" t="s">
        <v>132</v>
      </c>
      <c r="F79" s="8" t="s">
        <v>477</v>
      </c>
      <c r="G79" s="9">
        <v>0</v>
      </c>
      <c r="H79" s="9">
        <v>0</v>
      </c>
      <c r="I79" s="9">
        <v>0</v>
      </c>
      <c r="J79" s="9">
        <v>3</v>
      </c>
    </row>
    <row r="80" spans="1:10" ht="12.75">
      <c r="A80" s="7" t="str">
        <f>CONCATENATE(D80,"_",LEFT(B80,SEARCH(" ",B80,1)-1))</f>
        <v>4515_Rétközi</v>
      </c>
      <c r="B80" s="8" t="s">
        <v>124</v>
      </c>
      <c r="C80" s="8" t="s">
        <v>14</v>
      </c>
      <c r="D80" s="8">
        <v>4515</v>
      </c>
      <c r="E80" s="8" t="s">
        <v>125</v>
      </c>
      <c r="F80" s="8" t="s">
        <v>126</v>
      </c>
      <c r="G80" s="9">
        <v>0</v>
      </c>
      <c r="H80" s="9">
        <v>0</v>
      </c>
      <c r="I80" s="9">
        <v>0</v>
      </c>
      <c r="J80" s="9">
        <v>1</v>
      </c>
    </row>
    <row r="81" spans="1:10" ht="25.5">
      <c r="A81" s="7" t="s">
        <v>322</v>
      </c>
      <c r="B81" s="8" t="s">
        <v>353</v>
      </c>
      <c r="C81" s="8" t="s">
        <v>14</v>
      </c>
      <c r="D81" s="8">
        <v>4600</v>
      </c>
      <c r="E81" s="8" t="s">
        <v>91</v>
      </c>
      <c r="F81" s="8" t="s">
        <v>92</v>
      </c>
      <c r="G81" s="9">
        <v>1</v>
      </c>
      <c r="H81" s="9">
        <v>0</v>
      </c>
      <c r="I81" s="9">
        <v>0</v>
      </c>
      <c r="J81" s="9">
        <v>1</v>
      </c>
    </row>
    <row r="82" spans="1:10" ht="33.75" customHeight="1">
      <c r="A82" s="7" t="str">
        <f aca="true" t="shared" si="6" ref="A82:A90">CONCATENATE(D82,"_",LEFT(B82,SEARCH(" ",B82,1)-1))</f>
        <v>4700_Szakképző</v>
      </c>
      <c r="B82" s="8" t="s">
        <v>298</v>
      </c>
      <c r="C82" s="8" t="s">
        <v>14</v>
      </c>
      <c r="D82" s="8">
        <v>4700</v>
      </c>
      <c r="E82" s="8" t="s">
        <v>174</v>
      </c>
      <c r="F82" s="8" t="s">
        <v>388</v>
      </c>
      <c r="G82" s="9">
        <v>1</v>
      </c>
      <c r="H82" s="9">
        <v>0</v>
      </c>
      <c r="I82" s="9">
        <v>0</v>
      </c>
      <c r="J82" s="9">
        <v>0</v>
      </c>
    </row>
    <row r="83" spans="1:10" ht="25.5">
      <c r="A83" s="7" t="str">
        <f t="shared" si="6"/>
        <v>4800_Lónyay</v>
      </c>
      <c r="B83" s="8" t="s">
        <v>175</v>
      </c>
      <c r="C83" s="8" t="s">
        <v>14</v>
      </c>
      <c r="D83" s="8">
        <v>4800</v>
      </c>
      <c r="E83" s="8" t="s">
        <v>176</v>
      </c>
      <c r="F83" s="8" t="s">
        <v>177</v>
      </c>
      <c r="G83" s="9">
        <v>2</v>
      </c>
      <c r="H83" s="9">
        <v>0</v>
      </c>
      <c r="I83" s="9">
        <v>0</v>
      </c>
      <c r="J83" s="9">
        <v>0</v>
      </c>
    </row>
    <row r="84" spans="1:10" ht="51">
      <c r="A84" s="7" t="s">
        <v>480</v>
      </c>
      <c r="B84" s="8" t="s">
        <v>481</v>
      </c>
      <c r="C84" s="8" t="s">
        <v>14</v>
      </c>
      <c r="D84" s="8">
        <v>5000</v>
      </c>
      <c r="E84" s="8" t="s">
        <v>32</v>
      </c>
      <c r="F84" s="8" t="s">
        <v>482</v>
      </c>
      <c r="G84" s="9">
        <v>0</v>
      </c>
      <c r="H84" s="9">
        <v>3</v>
      </c>
      <c r="I84" s="9">
        <v>0</v>
      </c>
      <c r="J84" s="9">
        <v>2</v>
      </c>
    </row>
    <row r="85" spans="1:10" ht="38.25">
      <c r="A85" s="7" t="str">
        <f>CONCATENATE(D85,"_","Ruhaipari")</f>
        <v>5000_Ruhaipari</v>
      </c>
      <c r="B85" s="8" t="s">
        <v>479</v>
      </c>
      <c r="C85" s="8" t="s">
        <v>14</v>
      </c>
      <c r="D85" s="8">
        <v>5000</v>
      </c>
      <c r="E85" s="8" t="s">
        <v>32</v>
      </c>
      <c r="F85" s="8" t="s">
        <v>106</v>
      </c>
      <c r="G85" s="9">
        <v>7</v>
      </c>
      <c r="H85" s="9">
        <v>0</v>
      </c>
      <c r="I85" s="9">
        <v>0</v>
      </c>
      <c r="J85" s="9">
        <v>0</v>
      </c>
    </row>
    <row r="86" spans="1:10" ht="25.5">
      <c r="A86" s="7" t="str">
        <f t="shared" si="6"/>
        <v>5000_Sipos</v>
      </c>
      <c r="B86" s="8" t="s">
        <v>433</v>
      </c>
      <c r="C86" s="8" t="s">
        <v>14</v>
      </c>
      <c r="D86" s="8">
        <v>5000</v>
      </c>
      <c r="E86" s="8" t="s">
        <v>32</v>
      </c>
      <c r="F86" s="8" t="s">
        <v>50</v>
      </c>
      <c r="G86" s="9">
        <v>1</v>
      </c>
      <c r="H86" s="9">
        <v>0</v>
      </c>
      <c r="I86" s="9">
        <v>2</v>
      </c>
      <c r="J86" s="9">
        <v>1</v>
      </c>
    </row>
    <row r="87" spans="1:10" ht="25.5">
      <c r="A87" s="7" t="str">
        <f t="shared" si="6"/>
        <v>5100_Klapka</v>
      </c>
      <c r="B87" s="8" t="s">
        <v>195</v>
      </c>
      <c r="C87" s="8" t="s">
        <v>14</v>
      </c>
      <c r="D87" s="8">
        <v>5100</v>
      </c>
      <c r="E87" s="8" t="s">
        <v>196</v>
      </c>
      <c r="F87" s="8" t="s">
        <v>197</v>
      </c>
      <c r="G87" s="9">
        <v>0</v>
      </c>
      <c r="H87" s="9">
        <v>2</v>
      </c>
      <c r="I87" s="9">
        <v>0</v>
      </c>
      <c r="J87" s="9">
        <v>0</v>
      </c>
    </row>
    <row r="88" spans="1:10" ht="25.5">
      <c r="A88" s="7" t="str">
        <f t="shared" si="6"/>
        <v>5130_Mészáros</v>
      </c>
      <c r="B88" s="8" t="s">
        <v>434</v>
      </c>
      <c r="C88" s="8" t="s">
        <v>14</v>
      </c>
      <c r="D88" s="8">
        <v>5130</v>
      </c>
      <c r="E88" s="8" t="s">
        <v>65</v>
      </c>
      <c r="F88" s="8" t="s">
        <v>219</v>
      </c>
      <c r="G88" s="9">
        <v>4</v>
      </c>
      <c r="H88" s="9">
        <v>0</v>
      </c>
      <c r="I88" s="9">
        <v>0</v>
      </c>
      <c r="J88" s="9">
        <v>0</v>
      </c>
    </row>
    <row r="89" spans="1:10" ht="25.5">
      <c r="A89" s="7" t="str">
        <f t="shared" si="6"/>
        <v>5200_Lábassy</v>
      </c>
      <c r="B89" s="8" t="s">
        <v>409</v>
      </c>
      <c r="C89" s="8" t="s">
        <v>14</v>
      </c>
      <c r="D89" s="8">
        <v>5200</v>
      </c>
      <c r="E89" s="8" t="s">
        <v>410</v>
      </c>
      <c r="F89" s="8" t="s">
        <v>411</v>
      </c>
      <c r="G89" s="9">
        <v>1</v>
      </c>
      <c r="H89" s="9">
        <v>0</v>
      </c>
      <c r="I89" s="9">
        <v>0</v>
      </c>
      <c r="J89" s="9">
        <v>0</v>
      </c>
    </row>
    <row r="90" spans="1:10" ht="25.5">
      <c r="A90" s="7" t="str">
        <f t="shared" si="6"/>
        <v>5300_Varró</v>
      </c>
      <c r="B90" s="8" t="s">
        <v>120</v>
      </c>
      <c r="C90" s="8" t="s">
        <v>14</v>
      </c>
      <c r="D90" s="8">
        <v>5300</v>
      </c>
      <c r="E90" s="8" t="s">
        <v>193</v>
      </c>
      <c r="F90" s="8" t="s">
        <v>194</v>
      </c>
      <c r="G90" s="9">
        <v>0</v>
      </c>
      <c r="H90" s="9">
        <v>0</v>
      </c>
      <c r="I90" s="9">
        <v>0</v>
      </c>
      <c r="J90" s="9">
        <v>2</v>
      </c>
    </row>
    <row r="91" spans="1:10" ht="12.75">
      <c r="A91" s="7" t="s">
        <v>206</v>
      </c>
      <c r="B91" s="8" t="s">
        <v>435</v>
      </c>
      <c r="C91" s="8" t="s">
        <v>14</v>
      </c>
      <c r="D91" s="8">
        <v>5440</v>
      </c>
      <c r="E91" s="8" t="s">
        <v>407</v>
      </c>
      <c r="F91" s="8" t="s">
        <v>71</v>
      </c>
      <c r="G91" s="9">
        <v>1</v>
      </c>
      <c r="H91" s="9">
        <v>0</v>
      </c>
      <c r="I91" s="9">
        <v>0</v>
      </c>
      <c r="J91" s="9">
        <v>0</v>
      </c>
    </row>
    <row r="92" spans="1:10" ht="25.5">
      <c r="A92" s="7" t="s">
        <v>486</v>
      </c>
      <c r="B92" s="8" t="s">
        <v>487</v>
      </c>
      <c r="C92" s="8" t="s">
        <v>12</v>
      </c>
      <c r="D92" s="8">
        <v>5520</v>
      </c>
      <c r="E92" s="8" t="s">
        <v>488</v>
      </c>
      <c r="F92" s="8" t="s">
        <v>489</v>
      </c>
      <c r="G92" s="9">
        <f>VLOOKUP($A92,'[1]Szum'!$A$7:$E$50,2,FALSE)</f>
        <v>1</v>
      </c>
      <c r="H92" s="9">
        <f>VLOOKUP($A92,'[1]Szum'!$A$7:$E$50,3,FALSE)</f>
        <v>0</v>
      </c>
      <c r="I92" s="9">
        <f>VLOOKUP($A92,'[1]Szum'!$A$7:$E$50,4,FALSE)</f>
        <v>0</v>
      </c>
      <c r="J92" s="9">
        <f>VLOOKUP($A92,'[1]Szum'!$A$7:$E$50,5,FALSE)</f>
        <v>0</v>
      </c>
    </row>
    <row r="93" spans="1:10" ht="12.75">
      <c r="A93" s="7" t="str">
        <f aca="true" t="shared" si="7" ref="A93:A116">CONCATENATE(D93,"_",LEFT(B93,SEARCH(" ",B93,1)-1))</f>
        <v>5540_Székely</v>
      </c>
      <c r="B93" s="8" t="s">
        <v>436</v>
      </c>
      <c r="C93" s="8" t="s">
        <v>12</v>
      </c>
      <c r="D93" s="8">
        <v>5540</v>
      </c>
      <c r="E93" s="8" t="s">
        <v>40</v>
      </c>
      <c r="F93" s="8" t="s">
        <v>360</v>
      </c>
      <c r="G93" s="9">
        <v>0</v>
      </c>
      <c r="H93" s="9">
        <v>1</v>
      </c>
      <c r="I93" s="9">
        <v>0</v>
      </c>
      <c r="J93" s="9">
        <v>0</v>
      </c>
    </row>
    <row r="94" spans="1:10" ht="25.5">
      <c r="A94" s="7" t="str">
        <f t="shared" si="7"/>
        <v>5600_Kós</v>
      </c>
      <c r="B94" s="8" t="s">
        <v>437</v>
      </c>
      <c r="C94" s="8" t="s">
        <v>12</v>
      </c>
      <c r="D94" s="8">
        <v>5600</v>
      </c>
      <c r="E94" s="8" t="s">
        <v>88</v>
      </c>
      <c r="F94" s="8" t="s">
        <v>107</v>
      </c>
      <c r="G94" s="9">
        <v>4</v>
      </c>
      <c r="H94" s="9">
        <v>0</v>
      </c>
      <c r="I94" s="9">
        <v>1</v>
      </c>
      <c r="J94" s="9">
        <v>0</v>
      </c>
    </row>
    <row r="95" spans="1:10" ht="25.5">
      <c r="A95" s="7" t="str">
        <f t="shared" si="7"/>
        <v>5700_Göndöcs</v>
      </c>
      <c r="B95" s="8" t="s">
        <v>223</v>
      </c>
      <c r="C95" s="8" t="s">
        <v>12</v>
      </c>
      <c r="D95" s="8">
        <v>5700</v>
      </c>
      <c r="E95" s="8" t="s">
        <v>55</v>
      </c>
      <c r="F95" s="8" t="s">
        <v>404</v>
      </c>
      <c r="G95" s="9">
        <v>0</v>
      </c>
      <c r="H95" s="9">
        <v>0</v>
      </c>
      <c r="I95" s="9">
        <v>0</v>
      </c>
      <c r="J95" s="9">
        <v>8</v>
      </c>
    </row>
    <row r="96" spans="1:10" ht="25.5">
      <c r="A96" s="7" t="str">
        <f t="shared" si="7"/>
        <v>5700_Harruckern</v>
      </c>
      <c r="B96" s="8" t="s">
        <v>72</v>
      </c>
      <c r="C96" s="8" t="s">
        <v>12</v>
      </c>
      <c r="D96" s="8">
        <v>5700</v>
      </c>
      <c r="E96" s="8" t="s">
        <v>55</v>
      </c>
      <c r="F96" s="8" t="s">
        <v>73</v>
      </c>
      <c r="G96" s="9">
        <v>0</v>
      </c>
      <c r="H96" s="9">
        <v>0</v>
      </c>
      <c r="I96" s="9">
        <v>3</v>
      </c>
      <c r="J96" s="9">
        <v>4</v>
      </c>
    </row>
    <row r="97" spans="1:10" ht="38.25">
      <c r="A97" s="7" t="str">
        <f t="shared" si="7"/>
        <v>5741_Szakképző</v>
      </c>
      <c r="B97" s="8" t="s">
        <v>439</v>
      </c>
      <c r="C97" s="8" t="s">
        <v>12</v>
      </c>
      <c r="D97" s="8">
        <v>5741</v>
      </c>
      <c r="E97" s="8" t="s">
        <v>263</v>
      </c>
      <c r="F97" s="8" t="s">
        <v>264</v>
      </c>
      <c r="G97" s="9">
        <v>0</v>
      </c>
      <c r="H97" s="9">
        <v>0</v>
      </c>
      <c r="I97" s="9">
        <v>2</v>
      </c>
      <c r="J97" s="9">
        <v>0</v>
      </c>
    </row>
    <row r="98" spans="1:10" ht="38.25">
      <c r="A98" s="7" t="str">
        <f t="shared" si="7"/>
        <v>5820_Harruckern</v>
      </c>
      <c r="B98" s="8" t="s">
        <v>438</v>
      </c>
      <c r="C98" s="8" t="s">
        <v>12</v>
      </c>
      <c r="D98" s="8">
        <v>5820</v>
      </c>
      <c r="E98" s="8" t="s">
        <v>262</v>
      </c>
      <c r="F98" s="8" t="s">
        <v>361</v>
      </c>
      <c r="G98" s="9">
        <v>1</v>
      </c>
      <c r="H98" s="9">
        <v>0</v>
      </c>
      <c r="I98" s="9">
        <v>1</v>
      </c>
      <c r="J98" s="9">
        <v>0</v>
      </c>
    </row>
    <row r="99" spans="1:10" ht="25.5">
      <c r="A99" s="7" t="str">
        <f t="shared" si="7"/>
        <v>5900_Kossuth</v>
      </c>
      <c r="B99" s="8" t="s">
        <v>316</v>
      </c>
      <c r="C99" s="8" t="s">
        <v>12</v>
      </c>
      <c r="D99" s="8">
        <v>5900</v>
      </c>
      <c r="E99" s="8" t="s">
        <v>317</v>
      </c>
      <c r="F99" s="8" t="s">
        <v>318</v>
      </c>
      <c r="G99" s="9">
        <v>0</v>
      </c>
      <c r="H99" s="9">
        <v>0</v>
      </c>
      <c r="I99" s="9">
        <v>1</v>
      </c>
      <c r="J99" s="9">
        <v>0</v>
      </c>
    </row>
    <row r="100" spans="1:10" ht="25.5">
      <c r="A100" s="7" t="str">
        <f t="shared" si="7"/>
        <v>6000_Gáspár</v>
      </c>
      <c r="B100" s="8" t="s">
        <v>469</v>
      </c>
      <c r="C100" s="8" t="s">
        <v>12</v>
      </c>
      <c r="D100" s="8">
        <v>6000</v>
      </c>
      <c r="E100" s="8" t="s">
        <v>254</v>
      </c>
      <c r="F100" s="8" t="s">
        <v>417</v>
      </c>
      <c r="G100" s="9">
        <v>0</v>
      </c>
      <c r="H100" s="9">
        <v>1</v>
      </c>
      <c r="I100" s="9">
        <v>0</v>
      </c>
      <c r="J100" s="9">
        <v>0</v>
      </c>
    </row>
    <row r="101" spans="1:10" ht="25.5">
      <c r="A101" s="7" t="str">
        <f t="shared" si="7"/>
        <v>6000_Kandó</v>
      </c>
      <c r="B101" s="8" t="s">
        <v>257</v>
      </c>
      <c r="C101" s="8" t="s">
        <v>12</v>
      </c>
      <c r="D101" s="8">
        <v>6000</v>
      </c>
      <c r="E101" s="8" t="s">
        <v>254</v>
      </c>
      <c r="F101" s="8" t="s">
        <v>258</v>
      </c>
      <c r="G101" s="9">
        <v>0</v>
      </c>
      <c r="H101" s="9">
        <v>2</v>
      </c>
      <c r="I101" s="9">
        <v>1</v>
      </c>
      <c r="J101" s="9">
        <v>0</v>
      </c>
    </row>
    <row r="102" spans="1:10" ht="25.5">
      <c r="A102" s="7" t="str">
        <f t="shared" si="7"/>
        <v>6000_Lestár</v>
      </c>
      <c r="B102" s="8" t="s">
        <v>370</v>
      </c>
      <c r="C102" s="8" t="s">
        <v>12</v>
      </c>
      <c r="D102" s="8">
        <v>6000</v>
      </c>
      <c r="E102" s="8" t="s">
        <v>254</v>
      </c>
      <c r="F102" s="8" t="s">
        <v>371</v>
      </c>
      <c r="G102" s="9">
        <v>1</v>
      </c>
      <c r="H102" s="9">
        <v>0</v>
      </c>
      <c r="I102" s="9">
        <v>0</v>
      </c>
      <c r="J102" s="9">
        <v>0</v>
      </c>
    </row>
    <row r="103" spans="1:10" ht="25.5">
      <c r="A103" s="7" t="str">
        <f t="shared" si="7"/>
        <v>6000_Széchenyi</v>
      </c>
      <c r="B103" s="8" t="s">
        <v>393</v>
      </c>
      <c r="C103" s="8" t="s">
        <v>12</v>
      </c>
      <c r="D103" s="8">
        <v>6000</v>
      </c>
      <c r="E103" s="8" t="s">
        <v>254</v>
      </c>
      <c r="F103" s="8" t="s">
        <v>255</v>
      </c>
      <c r="G103" s="9">
        <v>1</v>
      </c>
      <c r="H103" s="9">
        <v>0</v>
      </c>
      <c r="I103" s="9">
        <v>0</v>
      </c>
      <c r="J103" s="9">
        <v>1</v>
      </c>
    </row>
    <row r="104" spans="1:10" ht="25.5">
      <c r="A104" s="7" t="str">
        <f t="shared" si="7"/>
        <v>6060_Móricz</v>
      </c>
      <c r="B104" s="8" t="s">
        <v>119</v>
      </c>
      <c r="C104" s="8" t="s">
        <v>12</v>
      </c>
      <c r="D104" s="8">
        <v>6060</v>
      </c>
      <c r="E104" s="8" t="s">
        <v>56</v>
      </c>
      <c r="F104" s="8" t="s">
        <v>57</v>
      </c>
      <c r="G104" s="9">
        <v>0</v>
      </c>
      <c r="H104" s="9">
        <v>1</v>
      </c>
      <c r="I104" s="9">
        <v>0</v>
      </c>
      <c r="J104" s="9">
        <v>0</v>
      </c>
    </row>
    <row r="105" spans="1:10" ht="25.5">
      <c r="A105" s="7" t="str">
        <f t="shared" si="7"/>
        <v>6100_Kossuth</v>
      </c>
      <c r="B105" s="8" t="s">
        <v>440</v>
      </c>
      <c r="C105" s="8" t="s">
        <v>12</v>
      </c>
      <c r="D105" s="8">
        <v>6100</v>
      </c>
      <c r="E105" s="8" t="s">
        <v>133</v>
      </c>
      <c r="F105" s="8" t="s">
        <v>134</v>
      </c>
      <c r="G105" s="9">
        <v>0</v>
      </c>
      <c r="H105" s="9">
        <v>1</v>
      </c>
      <c r="I105" s="9">
        <v>0</v>
      </c>
      <c r="J105" s="9">
        <v>0</v>
      </c>
    </row>
    <row r="106" spans="1:10" ht="12.75">
      <c r="A106" s="7" t="str">
        <f t="shared" si="7"/>
        <v>6200_Wattay</v>
      </c>
      <c r="B106" s="8" t="s">
        <v>311</v>
      </c>
      <c r="C106" s="8" t="s">
        <v>12</v>
      </c>
      <c r="D106" s="8">
        <v>6200</v>
      </c>
      <c r="E106" s="8" t="s">
        <v>259</v>
      </c>
      <c r="F106" s="8" t="s">
        <v>260</v>
      </c>
      <c r="G106" s="9">
        <v>0</v>
      </c>
      <c r="H106" s="9">
        <v>1</v>
      </c>
      <c r="I106" s="9">
        <v>2</v>
      </c>
      <c r="J106" s="9">
        <v>0</v>
      </c>
    </row>
    <row r="107" spans="1:10" ht="38.25">
      <c r="A107" s="7" t="str">
        <f t="shared" si="7"/>
        <v>6300_Dózsa</v>
      </c>
      <c r="B107" s="8" t="s">
        <v>470</v>
      </c>
      <c r="C107" s="8" t="s">
        <v>12</v>
      </c>
      <c r="D107" s="8">
        <v>6300</v>
      </c>
      <c r="E107" s="8" t="s">
        <v>261</v>
      </c>
      <c r="F107" s="8" t="s">
        <v>375</v>
      </c>
      <c r="G107" s="9">
        <v>0</v>
      </c>
      <c r="H107" s="9">
        <v>4</v>
      </c>
      <c r="I107" s="9">
        <v>1</v>
      </c>
      <c r="J107" s="9">
        <v>1</v>
      </c>
    </row>
    <row r="108" spans="1:10" ht="38.25">
      <c r="A108" s="7" t="str">
        <f t="shared" si="7"/>
        <v>6300_Kossuth</v>
      </c>
      <c r="B108" s="8" t="s">
        <v>374</v>
      </c>
      <c r="C108" s="8" t="s">
        <v>12</v>
      </c>
      <c r="D108" s="8">
        <v>6300</v>
      </c>
      <c r="E108" s="8" t="s">
        <v>261</v>
      </c>
      <c r="F108" s="8" t="s">
        <v>474</v>
      </c>
      <c r="G108" s="9">
        <v>0</v>
      </c>
      <c r="H108" s="9">
        <v>0</v>
      </c>
      <c r="I108" s="9">
        <v>0</v>
      </c>
      <c r="J108" s="9">
        <v>1</v>
      </c>
    </row>
    <row r="109" spans="1:10" ht="38.25">
      <c r="A109" s="7" t="str">
        <f t="shared" si="7"/>
        <v>6400_Vári</v>
      </c>
      <c r="B109" s="8" t="s">
        <v>213</v>
      </c>
      <c r="C109" s="8" t="s">
        <v>12</v>
      </c>
      <c r="D109" s="8">
        <v>6400</v>
      </c>
      <c r="E109" s="8" t="s">
        <v>81</v>
      </c>
      <c r="F109" s="8" t="s">
        <v>82</v>
      </c>
      <c r="G109" s="9">
        <v>2</v>
      </c>
      <c r="H109" s="9">
        <v>0</v>
      </c>
      <c r="I109" s="9">
        <v>0</v>
      </c>
      <c r="J109" s="9">
        <v>0</v>
      </c>
    </row>
    <row r="110" spans="1:10" ht="25.5">
      <c r="A110" s="7" t="str">
        <f t="shared" si="7"/>
        <v>6430_Hunyadi</v>
      </c>
      <c r="B110" s="8" t="s">
        <v>296</v>
      </c>
      <c r="C110" s="8" t="s">
        <v>12</v>
      </c>
      <c r="D110" s="8">
        <v>6430</v>
      </c>
      <c r="E110" s="8" t="s">
        <v>256</v>
      </c>
      <c r="F110" s="8" t="s">
        <v>377</v>
      </c>
      <c r="G110" s="9">
        <v>0</v>
      </c>
      <c r="H110" s="9">
        <v>0</v>
      </c>
      <c r="I110" s="9">
        <v>1</v>
      </c>
      <c r="J110" s="9">
        <v>0</v>
      </c>
    </row>
    <row r="111" spans="1:10" ht="25.5">
      <c r="A111" s="7" t="str">
        <f t="shared" si="7"/>
        <v>6500_Bereczki</v>
      </c>
      <c r="B111" s="8" t="s">
        <v>441</v>
      </c>
      <c r="C111" s="8" t="s">
        <v>12</v>
      </c>
      <c r="D111" s="8">
        <v>6500</v>
      </c>
      <c r="E111" s="8" t="s">
        <v>101</v>
      </c>
      <c r="F111" s="8" t="s">
        <v>102</v>
      </c>
      <c r="G111" s="9">
        <v>0</v>
      </c>
      <c r="H111" s="9">
        <v>0</v>
      </c>
      <c r="I111" s="9">
        <v>1</v>
      </c>
      <c r="J111" s="9">
        <v>0</v>
      </c>
    </row>
    <row r="112" spans="1:10" ht="25.5">
      <c r="A112" s="7" t="str">
        <f t="shared" si="7"/>
        <v>6500_Jelky</v>
      </c>
      <c r="B112" s="8" t="s">
        <v>303</v>
      </c>
      <c r="C112" s="8" t="s">
        <v>12</v>
      </c>
      <c r="D112" s="8">
        <v>6500</v>
      </c>
      <c r="E112" s="8" t="s">
        <v>101</v>
      </c>
      <c r="F112" s="8" t="s">
        <v>253</v>
      </c>
      <c r="G112" s="9">
        <v>1</v>
      </c>
      <c r="H112" s="9">
        <v>2</v>
      </c>
      <c r="I112" s="9">
        <v>1</v>
      </c>
      <c r="J112" s="9">
        <v>0</v>
      </c>
    </row>
    <row r="113" spans="1:10" ht="25.5">
      <c r="A113" s="7" t="str">
        <f t="shared" si="7"/>
        <v>6600_Zsoldos</v>
      </c>
      <c r="B113" s="8" t="s">
        <v>265</v>
      </c>
      <c r="C113" s="8" t="s">
        <v>12</v>
      </c>
      <c r="D113" s="8">
        <v>6600</v>
      </c>
      <c r="E113" s="8" t="s">
        <v>266</v>
      </c>
      <c r="F113" s="8" t="s">
        <v>362</v>
      </c>
      <c r="G113" s="9">
        <v>1</v>
      </c>
      <c r="H113" s="9">
        <v>0</v>
      </c>
      <c r="I113" s="9">
        <v>0</v>
      </c>
      <c r="J113" s="9">
        <v>1</v>
      </c>
    </row>
    <row r="114" spans="1:10" ht="25.5">
      <c r="A114" s="7" t="str">
        <f t="shared" si="7"/>
        <v>6640_Sághy</v>
      </c>
      <c r="B114" s="8" t="s">
        <v>442</v>
      </c>
      <c r="C114" s="8" t="s">
        <v>12</v>
      </c>
      <c r="D114" s="8">
        <v>6640</v>
      </c>
      <c r="E114" s="8" t="s">
        <v>405</v>
      </c>
      <c r="F114" s="8" t="s">
        <v>413</v>
      </c>
      <c r="G114" s="9">
        <v>3</v>
      </c>
      <c r="H114" s="9">
        <v>2</v>
      </c>
      <c r="I114" s="9">
        <v>0</v>
      </c>
      <c r="J114" s="9">
        <v>4</v>
      </c>
    </row>
    <row r="115" spans="1:10" ht="38.25">
      <c r="A115" s="7" t="str">
        <f t="shared" si="7"/>
        <v>6723_Krúdy</v>
      </c>
      <c r="B115" s="8" t="s">
        <v>320</v>
      </c>
      <c r="C115" s="8" t="s">
        <v>12</v>
      </c>
      <c r="D115" s="8">
        <v>6723</v>
      </c>
      <c r="E115" s="8" t="s">
        <v>54</v>
      </c>
      <c r="F115" s="8" t="s">
        <v>269</v>
      </c>
      <c r="G115" s="9">
        <v>0</v>
      </c>
      <c r="H115" s="9">
        <v>1</v>
      </c>
      <c r="I115" s="9">
        <v>2</v>
      </c>
      <c r="J115" s="9">
        <v>0</v>
      </c>
    </row>
    <row r="116" spans="1:10" ht="38.25">
      <c r="A116" s="7" t="str">
        <f t="shared" si="7"/>
        <v>6724_Kossuth</v>
      </c>
      <c r="B116" s="8" t="s">
        <v>66</v>
      </c>
      <c r="C116" s="8" t="s">
        <v>12</v>
      </c>
      <c r="D116" s="8">
        <v>6724</v>
      </c>
      <c r="E116" s="8" t="s">
        <v>54</v>
      </c>
      <c r="F116" s="8" t="s">
        <v>67</v>
      </c>
      <c r="G116" s="9">
        <v>0</v>
      </c>
      <c r="H116" s="9">
        <v>1</v>
      </c>
      <c r="I116" s="9">
        <v>0</v>
      </c>
      <c r="J116" s="9">
        <v>0</v>
      </c>
    </row>
    <row r="117" spans="1:10" ht="25.5">
      <c r="A117" s="7" t="s">
        <v>69</v>
      </c>
      <c r="B117" s="8" t="s">
        <v>68</v>
      </c>
      <c r="C117" s="8" t="s">
        <v>12</v>
      </c>
      <c r="D117" s="8">
        <v>6725</v>
      </c>
      <c r="E117" s="8" t="s">
        <v>54</v>
      </c>
      <c r="F117" s="8" t="s">
        <v>70</v>
      </c>
      <c r="G117" s="9">
        <v>1</v>
      </c>
      <c r="H117" s="9">
        <v>0</v>
      </c>
      <c r="I117" s="9">
        <v>2</v>
      </c>
      <c r="J117" s="9">
        <v>0</v>
      </c>
    </row>
    <row r="118" spans="1:10" ht="25.5">
      <c r="A118" s="7" t="str">
        <f>CONCATENATE(D118,"_",LEFT(B118,SEARCH(" ",B118,1)-1))</f>
        <v>6783_Bedő</v>
      </c>
      <c r="B118" s="8" t="s">
        <v>350</v>
      </c>
      <c r="C118" s="8" t="s">
        <v>12</v>
      </c>
      <c r="D118" s="8">
        <v>6783</v>
      </c>
      <c r="E118" s="8" t="s">
        <v>270</v>
      </c>
      <c r="F118" s="8" t="s">
        <v>271</v>
      </c>
      <c r="G118" s="9">
        <v>2</v>
      </c>
      <c r="H118" s="9">
        <v>2</v>
      </c>
      <c r="I118" s="9">
        <v>1</v>
      </c>
      <c r="J118" s="9">
        <v>0</v>
      </c>
    </row>
    <row r="119" spans="1:10" ht="25.5">
      <c r="A119" s="7" t="str">
        <f>CONCATENATE(D119,"_",LEFT(B119,SEARCH(" ",B119,1)-1))</f>
        <v>6800_Kalmár</v>
      </c>
      <c r="B119" s="8" t="s">
        <v>443</v>
      </c>
      <c r="C119" s="8" t="s">
        <v>12</v>
      </c>
      <c r="D119" s="8">
        <v>6800</v>
      </c>
      <c r="E119" s="8" t="s">
        <v>109</v>
      </c>
      <c r="F119" s="8" t="s">
        <v>129</v>
      </c>
      <c r="G119" s="9">
        <v>2</v>
      </c>
      <c r="H119" s="9">
        <v>1</v>
      </c>
      <c r="I119" s="9">
        <v>0</v>
      </c>
      <c r="J119" s="9">
        <v>0</v>
      </c>
    </row>
    <row r="120" spans="1:10" ht="25.5">
      <c r="A120" s="7" t="str">
        <f>CONCATENATE(D120,"_",LEFT(B120,SEARCH(" ",B120,1)-1))</f>
        <v>7020_Mikrotérségi</v>
      </c>
      <c r="B120" s="8" t="s">
        <v>444</v>
      </c>
      <c r="C120" s="8" t="s">
        <v>13</v>
      </c>
      <c r="D120" s="8">
        <v>7020</v>
      </c>
      <c r="E120" s="8" t="s">
        <v>31</v>
      </c>
      <c r="F120" s="8" t="s">
        <v>214</v>
      </c>
      <c r="G120" s="9">
        <v>0</v>
      </c>
      <c r="H120" s="9">
        <v>1</v>
      </c>
      <c r="I120" s="9">
        <v>1</v>
      </c>
      <c r="J120" s="9">
        <v>0</v>
      </c>
    </row>
    <row r="121" spans="1:10" ht="12.75">
      <c r="A121" s="7" t="str">
        <f>CONCATENATE(D121,"_","István")</f>
        <v>7030_István</v>
      </c>
      <c r="B121" s="8" t="s">
        <v>215</v>
      </c>
      <c r="C121" s="8" t="s">
        <v>13</v>
      </c>
      <c r="D121" s="8">
        <v>7030</v>
      </c>
      <c r="E121" s="8" t="s">
        <v>216</v>
      </c>
      <c r="F121" s="8" t="s">
        <v>217</v>
      </c>
      <c r="G121" s="9">
        <v>0</v>
      </c>
      <c r="H121" s="9">
        <v>0</v>
      </c>
      <c r="I121" s="9">
        <v>1</v>
      </c>
      <c r="J121" s="9">
        <v>0</v>
      </c>
    </row>
    <row r="122" spans="1:10" ht="25.5">
      <c r="A122" s="7" t="str">
        <f>CONCATENATE(D122,"_",LEFT(B122,SEARCH(" ",B122,1)-1))</f>
        <v>7090_Vályi</v>
      </c>
      <c r="B122" s="8" t="s">
        <v>224</v>
      </c>
      <c r="C122" s="8" t="s">
        <v>13</v>
      </c>
      <c r="D122" s="8">
        <v>7090</v>
      </c>
      <c r="E122" s="8" t="s">
        <v>141</v>
      </c>
      <c r="F122" s="8" t="s">
        <v>142</v>
      </c>
      <c r="G122" s="9">
        <v>0</v>
      </c>
      <c r="H122" s="9">
        <v>0</v>
      </c>
      <c r="I122" s="9">
        <v>2</v>
      </c>
      <c r="J122" s="9">
        <v>1</v>
      </c>
    </row>
    <row r="123" spans="1:10" ht="38.25">
      <c r="A123" s="7" t="str">
        <f>CONCATENATE(D123,"_","Bezerédj")</f>
        <v>7100_Bezerédj</v>
      </c>
      <c r="B123" s="8" t="s">
        <v>446</v>
      </c>
      <c r="C123" s="8" t="s">
        <v>13</v>
      </c>
      <c r="D123" s="8">
        <v>7100</v>
      </c>
      <c r="E123" s="8" t="s">
        <v>170</v>
      </c>
      <c r="F123" s="8" t="s">
        <v>171</v>
      </c>
      <c r="G123" s="9">
        <v>0</v>
      </c>
      <c r="H123" s="9">
        <v>4</v>
      </c>
      <c r="I123" s="9">
        <v>0</v>
      </c>
      <c r="J123" s="9">
        <v>0</v>
      </c>
    </row>
    <row r="124" spans="1:10" ht="25.5">
      <c r="A124" s="7" t="s">
        <v>79</v>
      </c>
      <c r="B124" s="8" t="s">
        <v>445</v>
      </c>
      <c r="C124" s="8" t="s">
        <v>13</v>
      </c>
      <c r="D124" s="8">
        <v>7100</v>
      </c>
      <c r="E124" s="8" t="s">
        <v>170</v>
      </c>
      <c r="F124" s="8" t="s">
        <v>342</v>
      </c>
      <c r="G124" s="9">
        <v>2</v>
      </c>
      <c r="H124" s="9">
        <v>1</v>
      </c>
      <c r="I124" s="9">
        <v>2</v>
      </c>
      <c r="J124" s="9">
        <v>0</v>
      </c>
    </row>
    <row r="125" spans="1:10" ht="38.25">
      <c r="A125" s="7" t="str">
        <f>CONCATENATE(D125,"_","Vendéglátó")</f>
        <v>7100_Vendéglátó</v>
      </c>
      <c r="B125" s="8" t="s">
        <v>242</v>
      </c>
      <c r="C125" s="8" t="s">
        <v>13</v>
      </c>
      <c r="D125" s="8">
        <v>7100</v>
      </c>
      <c r="E125" s="8" t="s">
        <v>170</v>
      </c>
      <c r="F125" s="8" t="s">
        <v>342</v>
      </c>
      <c r="G125" s="9">
        <v>5</v>
      </c>
      <c r="H125" s="9">
        <v>0</v>
      </c>
      <c r="I125" s="9">
        <v>0</v>
      </c>
      <c r="J125" s="9">
        <v>1</v>
      </c>
    </row>
    <row r="126" spans="1:10" ht="25.5">
      <c r="A126" s="7" t="str">
        <f>CONCATENATE(D126,"_",LEFT(B126,SEARCH(" ",B126,1)-1))</f>
        <v>7150_Jókai</v>
      </c>
      <c r="B126" s="8" t="s">
        <v>475</v>
      </c>
      <c r="C126" s="8" t="s">
        <v>13</v>
      </c>
      <c r="D126" s="8">
        <v>7150</v>
      </c>
      <c r="E126" s="8" t="s">
        <v>117</v>
      </c>
      <c r="F126" s="8" t="s">
        <v>118</v>
      </c>
      <c r="G126" s="9">
        <v>0</v>
      </c>
      <c r="H126" s="9">
        <v>0</v>
      </c>
      <c r="I126" s="9">
        <v>0</v>
      </c>
      <c r="J126" s="9">
        <v>1</v>
      </c>
    </row>
    <row r="127" spans="1:10" ht="25.5">
      <c r="A127" s="7" t="str">
        <f>CONCATENATE(D127,"_",LEFT(B127,SEARCH(" ",B127,1)-1))</f>
        <v>7184_Apponyi</v>
      </c>
      <c r="B127" s="8" t="s">
        <v>447</v>
      </c>
      <c r="C127" s="8" t="s">
        <v>13</v>
      </c>
      <c r="D127" s="8">
        <v>7184</v>
      </c>
      <c r="E127" s="8" t="s">
        <v>127</v>
      </c>
      <c r="F127" s="8" t="s">
        <v>128</v>
      </c>
      <c r="G127" s="9">
        <v>0</v>
      </c>
      <c r="H127" s="9">
        <v>0</v>
      </c>
      <c r="I127" s="9">
        <v>0</v>
      </c>
      <c r="J127" s="9">
        <v>1</v>
      </c>
    </row>
    <row r="128" spans="1:10" ht="25.5">
      <c r="A128" s="7" t="str">
        <f>CONCATENATE(D128,"_",LEFT(B128,SEARCH(" ",B128,1)-1))</f>
        <v>7200_Ipari</v>
      </c>
      <c r="B128" s="8" t="s">
        <v>467</v>
      </c>
      <c r="C128" s="8" t="s">
        <v>13</v>
      </c>
      <c r="D128" s="8">
        <v>7200</v>
      </c>
      <c r="E128" s="8" t="s">
        <v>172</v>
      </c>
      <c r="F128" s="8" t="s">
        <v>173</v>
      </c>
      <c r="G128" s="9">
        <v>0</v>
      </c>
      <c r="H128" s="9">
        <v>0</v>
      </c>
      <c r="I128" s="9">
        <v>1</v>
      </c>
      <c r="J128" s="9">
        <v>0</v>
      </c>
    </row>
    <row r="129" spans="1:10" ht="38.25">
      <c r="A129" s="7" t="str">
        <f>CONCATENATE(D129,"_",LEFT(B129,SEARCH(" ",B129,1)-1))</f>
        <v>7300_Nagy</v>
      </c>
      <c r="B129" s="8" t="s">
        <v>111</v>
      </c>
      <c r="C129" s="8" t="s">
        <v>13</v>
      </c>
      <c r="D129" s="8">
        <v>7300</v>
      </c>
      <c r="E129" s="8" t="s">
        <v>166</v>
      </c>
      <c r="F129" s="8" t="s">
        <v>167</v>
      </c>
      <c r="G129" s="9">
        <v>3</v>
      </c>
      <c r="H129" s="9">
        <v>0</v>
      </c>
      <c r="I129" s="9">
        <v>2</v>
      </c>
      <c r="J129" s="9">
        <v>1</v>
      </c>
    </row>
    <row r="130" spans="1:10" ht="25.5">
      <c r="A130" s="7" t="str">
        <f>CONCATENATE(D130,"_",LEFT(B130,SEARCH(" ",B130,1)-2))</f>
        <v>7400_Építőipari</v>
      </c>
      <c r="B130" s="8" t="s">
        <v>332</v>
      </c>
      <c r="C130" s="8" t="s">
        <v>13</v>
      </c>
      <c r="D130" s="8">
        <v>7400</v>
      </c>
      <c r="E130" s="8" t="s">
        <v>168</v>
      </c>
      <c r="F130" s="8" t="s">
        <v>230</v>
      </c>
      <c r="G130" s="9">
        <v>0</v>
      </c>
      <c r="H130" s="9">
        <v>2</v>
      </c>
      <c r="I130" s="9">
        <v>0</v>
      </c>
      <c r="J130" s="9">
        <v>1</v>
      </c>
    </row>
    <row r="131" spans="1:10" ht="25.5">
      <c r="A131" s="7" t="str">
        <f>CONCATENATE(D131,"_",LEFT(B131,SEARCH(" ",B131,1)-1))</f>
        <v>7400_Kinizsi</v>
      </c>
      <c r="B131" s="8" t="s">
        <v>341</v>
      </c>
      <c r="C131" s="8" t="s">
        <v>13</v>
      </c>
      <c r="D131" s="8">
        <v>7400</v>
      </c>
      <c r="E131" s="8" t="s">
        <v>168</v>
      </c>
      <c r="F131" s="8" t="s">
        <v>302</v>
      </c>
      <c r="G131" s="9">
        <v>0</v>
      </c>
      <c r="H131" s="9">
        <v>1</v>
      </c>
      <c r="I131" s="9">
        <v>2</v>
      </c>
      <c r="J131" s="9">
        <v>0</v>
      </c>
    </row>
    <row r="132" spans="1:10" ht="25.5">
      <c r="A132" s="7" t="str">
        <f>CONCATENATE(D132,"_",LEFT(B132,SEARCH(" ",B132,1)-1))</f>
        <v>7400_Széchenyi</v>
      </c>
      <c r="B132" s="8" t="s">
        <v>448</v>
      </c>
      <c r="C132" s="8" t="s">
        <v>13</v>
      </c>
      <c r="D132" s="8">
        <v>7400</v>
      </c>
      <c r="E132" s="8" t="s">
        <v>168</v>
      </c>
      <c r="F132" s="8" t="s">
        <v>423</v>
      </c>
      <c r="G132" s="9">
        <v>3</v>
      </c>
      <c r="H132" s="9">
        <v>0</v>
      </c>
      <c r="I132" s="9">
        <v>2</v>
      </c>
      <c r="J132" s="9">
        <v>1</v>
      </c>
    </row>
    <row r="133" spans="1:10" ht="25.5">
      <c r="A133" s="7" t="str">
        <f>CONCATENATE(D133,"_",LEFT(B133,SEARCH(" ",B133,1)-1))</f>
        <v>7530_Jálics</v>
      </c>
      <c r="B133" s="8" t="s">
        <v>246</v>
      </c>
      <c r="C133" s="8" t="s">
        <v>13</v>
      </c>
      <c r="D133" s="8">
        <v>7530</v>
      </c>
      <c r="E133" s="8" t="s">
        <v>247</v>
      </c>
      <c r="F133" s="8" t="s">
        <v>248</v>
      </c>
      <c r="G133" s="9">
        <v>0</v>
      </c>
      <c r="H133" s="9">
        <v>0</v>
      </c>
      <c r="I133" s="9">
        <v>0</v>
      </c>
      <c r="J133" s="9">
        <v>3</v>
      </c>
    </row>
    <row r="134" spans="1:10" ht="12.75">
      <c r="A134" s="7" t="str">
        <f>CONCATENATE(D134,"_",LEFT(B134,SEARCH(" ",B134,1)-1))</f>
        <v>7623_Angster</v>
      </c>
      <c r="B134" s="8" t="s">
        <v>461</v>
      </c>
      <c r="C134" s="8" t="s">
        <v>13</v>
      </c>
      <c r="D134" s="8">
        <v>7623</v>
      </c>
      <c r="E134" s="8" t="s">
        <v>36</v>
      </c>
      <c r="F134" s="8" t="s">
        <v>462</v>
      </c>
      <c r="G134" s="9">
        <v>2</v>
      </c>
      <c r="H134" s="9">
        <v>1</v>
      </c>
      <c r="I134" s="9">
        <v>0</v>
      </c>
      <c r="J134" s="9">
        <v>2</v>
      </c>
    </row>
    <row r="135" spans="1:10" ht="38.25">
      <c r="A135" s="7" t="str">
        <f>CONCATENATE(D135,"_",LEFT(B135,SEARCH(" ",B135,1)-2))</f>
        <v>7623_Kereskedelmi</v>
      </c>
      <c r="B135" s="8" t="s">
        <v>460</v>
      </c>
      <c r="C135" s="8" t="s">
        <v>13</v>
      </c>
      <c r="D135" s="8">
        <v>7623</v>
      </c>
      <c r="E135" s="8" t="s">
        <v>36</v>
      </c>
      <c r="F135" s="8" t="s">
        <v>37</v>
      </c>
      <c r="G135" s="9">
        <v>0</v>
      </c>
      <c r="H135" s="9">
        <v>0</v>
      </c>
      <c r="I135" s="9">
        <v>0</v>
      </c>
      <c r="J135" s="9">
        <v>1</v>
      </c>
    </row>
    <row r="136" spans="1:10" ht="25.5">
      <c r="A136" s="7" t="str">
        <f aca="true" t="shared" si="8" ref="A136:A142">CONCATENATE(D136,"_",LEFT(B136,SEARCH(" ",B136,1)-1))</f>
        <v>7632_Simonyi</v>
      </c>
      <c r="B136" s="8" t="s">
        <v>44</v>
      </c>
      <c r="C136" s="8" t="s">
        <v>13</v>
      </c>
      <c r="D136" s="8">
        <v>7632</v>
      </c>
      <c r="E136" s="8" t="s">
        <v>36</v>
      </c>
      <c r="F136" s="8" t="s">
        <v>45</v>
      </c>
      <c r="G136" s="9">
        <v>1</v>
      </c>
      <c r="H136" s="9">
        <v>2</v>
      </c>
      <c r="I136" s="9">
        <v>0</v>
      </c>
      <c r="J136" s="9">
        <v>3</v>
      </c>
    </row>
    <row r="137" spans="1:10" ht="25.5">
      <c r="A137" s="7" t="str">
        <f t="shared" si="8"/>
        <v>7700_Radnóti</v>
      </c>
      <c r="B137" s="8" t="s">
        <v>449</v>
      </c>
      <c r="C137" s="8" t="s">
        <v>13</v>
      </c>
      <c r="D137" s="8">
        <v>7700</v>
      </c>
      <c r="E137" s="8" t="s">
        <v>164</v>
      </c>
      <c r="F137" s="8" t="s">
        <v>165</v>
      </c>
      <c r="G137" s="9">
        <v>0</v>
      </c>
      <c r="H137" s="9">
        <v>2</v>
      </c>
      <c r="I137" s="9">
        <v>0</v>
      </c>
      <c r="J137" s="9">
        <v>0</v>
      </c>
    </row>
    <row r="138" spans="1:10" ht="12.75">
      <c r="A138" s="7" t="str">
        <f t="shared" si="8"/>
        <v>7800_Szakiskola</v>
      </c>
      <c r="B138" s="8" t="s">
        <v>450</v>
      </c>
      <c r="C138" s="8" t="s">
        <v>13</v>
      </c>
      <c r="D138" s="8">
        <v>7800</v>
      </c>
      <c r="E138" s="8" t="s">
        <v>211</v>
      </c>
      <c r="F138" s="8" t="s">
        <v>212</v>
      </c>
      <c r="G138" s="9">
        <v>0</v>
      </c>
      <c r="H138" s="9">
        <v>2</v>
      </c>
      <c r="I138" s="9">
        <v>1</v>
      </c>
      <c r="J138" s="9">
        <v>0</v>
      </c>
    </row>
    <row r="139" spans="1:10" ht="25.5">
      <c r="A139" s="7" t="str">
        <f t="shared" si="8"/>
        <v>7900_Zrínyi</v>
      </c>
      <c r="B139" s="8" t="s">
        <v>463</v>
      </c>
      <c r="C139" s="8" t="s">
        <v>13</v>
      </c>
      <c r="D139" s="8">
        <v>7900</v>
      </c>
      <c r="E139" s="8" t="s">
        <v>464</v>
      </c>
      <c r="F139" s="8" t="s">
        <v>465</v>
      </c>
      <c r="G139" s="9">
        <v>0</v>
      </c>
      <c r="H139" s="9">
        <v>0</v>
      </c>
      <c r="I139" s="9">
        <v>1</v>
      </c>
      <c r="J139" s="9">
        <v>0</v>
      </c>
    </row>
    <row r="140" spans="1:10" ht="25.5">
      <c r="A140" s="7" t="str">
        <f t="shared" si="8"/>
        <v>7960_Mezőgazdasági</v>
      </c>
      <c r="B140" s="8" t="s">
        <v>383</v>
      </c>
      <c r="C140" s="8" t="s">
        <v>13</v>
      </c>
      <c r="D140" s="8">
        <v>7960</v>
      </c>
      <c r="E140" s="8" t="s">
        <v>209</v>
      </c>
      <c r="F140" s="8" t="s">
        <v>210</v>
      </c>
      <c r="G140" s="9">
        <v>0</v>
      </c>
      <c r="H140" s="9">
        <v>0</v>
      </c>
      <c r="I140" s="9">
        <v>1</v>
      </c>
      <c r="J140" s="9">
        <v>1</v>
      </c>
    </row>
    <row r="141" spans="1:10" ht="25.5">
      <c r="A141" s="7" t="str">
        <f t="shared" si="8"/>
        <v>8000_Árpád</v>
      </c>
      <c r="B141" s="8" t="s">
        <v>225</v>
      </c>
      <c r="C141" s="8" t="s">
        <v>16</v>
      </c>
      <c r="D141" s="8">
        <v>8000</v>
      </c>
      <c r="E141" s="8" t="s">
        <v>272</v>
      </c>
      <c r="F141" s="8" t="s">
        <v>284</v>
      </c>
      <c r="G141" s="9">
        <v>7</v>
      </c>
      <c r="H141" s="9">
        <v>2</v>
      </c>
      <c r="I141" s="9">
        <v>3</v>
      </c>
      <c r="J141" s="9">
        <v>2</v>
      </c>
    </row>
    <row r="142" spans="1:10" ht="25.5">
      <c r="A142" s="7" t="str">
        <f t="shared" si="8"/>
        <v>8000_Gárdonyi</v>
      </c>
      <c r="B142" s="8" t="s">
        <v>0</v>
      </c>
      <c r="C142" s="8" t="s">
        <v>16</v>
      </c>
      <c r="D142" s="8">
        <v>8000</v>
      </c>
      <c r="E142" s="8" t="s">
        <v>272</v>
      </c>
      <c r="F142" s="8" t="s">
        <v>1</v>
      </c>
      <c r="G142" s="9">
        <v>1</v>
      </c>
      <c r="H142" s="9">
        <v>2</v>
      </c>
      <c r="I142" s="9">
        <v>0</v>
      </c>
      <c r="J142" s="9">
        <v>0</v>
      </c>
    </row>
    <row r="143" spans="1:10" ht="25.5">
      <c r="A143" s="7" t="str">
        <f>CONCATENATE(D143,"_",LEFT(B143,SEARCH(" ",B143,1)-1))</f>
        <v>8000_Váci</v>
      </c>
      <c r="B143" s="8" t="s">
        <v>227</v>
      </c>
      <c r="C143" s="8" t="s">
        <v>16</v>
      </c>
      <c r="D143" s="8">
        <v>8000</v>
      </c>
      <c r="E143" s="8" t="s">
        <v>272</v>
      </c>
      <c r="F143" s="8" t="s">
        <v>273</v>
      </c>
      <c r="G143" s="9">
        <v>0</v>
      </c>
      <c r="H143" s="9">
        <v>1</v>
      </c>
      <c r="I143" s="9">
        <v>0</v>
      </c>
      <c r="J143" s="9">
        <v>0</v>
      </c>
    </row>
    <row r="144" spans="1:10" ht="25.5">
      <c r="A144" s="7" t="str">
        <f>CONCATENATE(D144,"_",LEFT(B144,SEARCH(" ",B144,1)-1))</f>
        <v>8100_Faller</v>
      </c>
      <c r="B144" s="8" t="s">
        <v>335</v>
      </c>
      <c r="C144" s="8" t="s">
        <v>16</v>
      </c>
      <c r="D144" s="8">
        <v>8100</v>
      </c>
      <c r="E144" s="8" t="s">
        <v>51</v>
      </c>
      <c r="F144" s="8" t="s">
        <v>52</v>
      </c>
      <c r="G144" s="9">
        <v>2</v>
      </c>
      <c r="H144" s="9">
        <v>3</v>
      </c>
      <c r="I144" s="9">
        <v>0</v>
      </c>
      <c r="J144" s="9">
        <v>1</v>
      </c>
    </row>
    <row r="145" spans="1:10" ht="25.5">
      <c r="A145" s="7" t="s">
        <v>329</v>
      </c>
      <c r="B145" s="8" t="s">
        <v>420</v>
      </c>
      <c r="C145" s="8" t="s">
        <v>16</v>
      </c>
      <c r="D145" s="8">
        <v>8200</v>
      </c>
      <c r="E145" s="8" t="s">
        <v>98</v>
      </c>
      <c r="F145" s="8" t="s">
        <v>421</v>
      </c>
      <c r="G145" s="9">
        <v>0</v>
      </c>
      <c r="H145" s="9">
        <v>0</v>
      </c>
      <c r="I145" s="9">
        <v>1</v>
      </c>
      <c r="J145" s="9">
        <v>0</v>
      </c>
    </row>
    <row r="146" spans="1:10" ht="25.5">
      <c r="A146" s="7" t="str">
        <f>CONCATENATE(D146,"_",LEFT(B146,SEARCH(" ",B146,1)-1))</f>
        <v>8200_Táncsics</v>
      </c>
      <c r="B146" s="8" t="s">
        <v>356</v>
      </c>
      <c r="C146" s="8" t="s">
        <v>16</v>
      </c>
      <c r="D146" s="8">
        <v>8200</v>
      </c>
      <c r="E146" s="8" t="s">
        <v>98</v>
      </c>
      <c r="F146" s="8" t="s">
        <v>336</v>
      </c>
      <c r="G146" s="9">
        <v>1</v>
      </c>
      <c r="H146" s="9">
        <v>0</v>
      </c>
      <c r="I146" s="9">
        <v>2</v>
      </c>
      <c r="J146" s="9">
        <v>2</v>
      </c>
    </row>
    <row r="147" spans="1:10" ht="25.5">
      <c r="A147" s="7" t="str">
        <f>CONCATENATE(D147,"_",LEFT(B147,SEARCH(" ",B147,1)-1))</f>
        <v>8360_Asbóth</v>
      </c>
      <c r="B147" s="8" t="s">
        <v>95</v>
      </c>
      <c r="C147" s="8" t="s">
        <v>18</v>
      </c>
      <c r="D147" s="8">
        <v>8360</v>
      </c>
      <c r="E147" s="8" t="s">
        <v>96</v>
      </c>
      <c r="F147" s="8" t="s">
        <v>97</v>
      </c>
      <c r="G147" s="9">
        <v>0</v>
      </c>
      <c r="H147" s="9">
        <v>1</v>
      </c>
      <c r="I147" s="9">
        <v>2</v>
      </c>
      <c r="J147" s="9">
        <v>0</v>
      </c>
    </row>
    <row r="148" spans="1:10" ht="38.25">
      <c r="A148" s="7" t="str">
        <f>CONCATENATE(D148,"_",LEFT(B148,SEARCH(" ",B148,1)-2))</f>
        <v>8360_Vendéglátó</v>
      </c>
      <c r="B148" s="8" t="s">
        <v>472</v>
      </c>
      <c r="C148" s="8" t="s">
        <v>18</v>
      </c>
      <c r="D148" s="8">
        <v>8360</v>
      </c>
      <c r="E148" s="8" t="s">
        <v>96</v>
      </c>
      <c r="F148" s="8" t="s">
        <v>181</v>
      </c>
      <c r="G148" s="9">
        <v>2</v>
      </c>
      <c r="H148" s="9">
        <v>0</v>
      </c>
      <c r="I148" s="9">
        <v>0</v>
      </c>
      <c r="J148" s="9">
        <v>0</v>
      </c>
    </row>
    <row r="149" spans="1:10" ht="38.25">
      <c r="A149" s="7" t="str">
        <f>CONCATENATE(D149,"_","Bercsényi")</f>
        <v>8400_Bercsényi</v>
      </c>
      <c r="B149" s="8" t="s">
        <v>218</v>
      </c>
      <c r="C149" s="8" t="s">
        <v>16</v>
      </c>
      <c r="D149" s="8">
        <v>8400</v>
      </c>
      <c r="E149" s="8" t="s">
        <v>84</v>
      </c>
      <c r="F149" s="8" t="s">
        <v>289</v>
      </c>
      <c r="G149" s="9">
        <v>0</v>
      </c>
      <c r="H149" s="9">
        <v>0</v>
      </c>
      <c r="I149" s="9">
        <v>1</v>
      </c>
      <c r="J149" s="9">
        <v>0</v>
      </c>
    </row>
    <row r="150" spans="1:10" ht="25.5">
      <c r="A150" s="7" t="str">
        <f aca="true" t="shared" si="9" ref="A150:A170">CONCATENATE(D150,"_",LEFT(B150,SEARCH(" ",B150,1)-1))</f>
        <v>8500_Gazdasági</v>
      </c>
      <c r="B150" s="8" t="s">
        <v>451</v>
      </c>
      <c r="C150" s="8" t="s">
        <v>16</v>
      </c>
      <c r="D150" s="8">
        <v>8500</v>
      </c>
      <c r="E150" s="8" t="s">
        <v>49</v>
      </c>
      <c r="F150" s="8" t="s">
        <v>304</v>
      </c>
      <c r="G150" s="9">
        <v>1</v>
      </c>
      <c r="H150" s="9">
        <v>0</v>
      </c>
      <c r="I150" s="9">
        <v>1</v>
      </c>
      <c r="J150" s="9">
        <v>0</v>
      </c>
    </row>
    <row r="151" spans="1:10" ht="25.5">
      <c r="A151" s="7" t="str">
        <f t="shared" si="9"/>
        <v>8600_Baross</v>
      </c>
      <c r="B151" s="8" t="s">
        <v>453</v>
      </c>
      <c r="C151" s="8" t="s">
        <v>13</v>
      </c>
      <c r="D151" s="8">
        <v>8600</v>
      </c>
      <c r="E151" s="8" t="s">
        <v>220</v>
      </c>
      <c r="F151" s="8" t="s">
        <v>221</v>
      </c>
      <c r="G151" s="9">
        <v>0</v>
      </c>
      <c r="H151" s="9">
        <v>1</v>
      </c>
      <c r="I151" s="9">
        <v>0</v>
      </c>
      <c r="J151" s="9">
        <v>0</v>
      </c>
    </row>
    <row r="152" spans="1:10" ht="25.5">
      <c r="A152" s="7" t="str">
        <f t="shared" si="9"/>
        <v>8600_Krúdy</v>
      </c>
      <c r="B152" s="8" t="s">
        <v>452</v>
      </c>
      <c r="C152" s="8" t="s">
        <v>13</v>
      </c>
      <c r="D152" s="8">
        <v>8600</v>
      </c>
      <c r="E152" s="8" t="s">
        <v>220</v>
      </c>
      <c r="F152" s="8" t="s">
        <v>478</v>
      </c>
      <c r="G152" s="9">
        <v>0</v>
      </c>
      <c r="H152" s="9">
        <v>2</v>
      </c>
      <c r="I152" s="9">
        <v>0</v>
      </c>
      <c r="J152" s="9">
        <v>0</v>
      </c>
    </row>
    <row r="153" spans="1:29" s="13" customFormat="1" ht="13.5" thickBot="1">
      <c r="A153" s="7" t="str">
        <f t="shared" si="9"/>
        <v>8640_Bacsák</v>
      </c>
      <c r="B153" s="8" t="s">
        <v>454</v>
      </c>
      <c r="C153" s="8" t="s">
        <v>13</v>
      </c>
      <c r="D153" s="8">
        <v>8640</v>
      </c>
      <c r="E153" s="8" t="s">
        <v>169</v>
      </c>
      <c r="F153" s="8" t="s">
        <v>231</v>
      </c>
      <c r="G153" s="9">
        <v>4</v>
      </c>
      <c r="H153" s="9">
        <v>1</v>
      </c>
      <c r="I153" s="9">
        <v>4</v>
      </c>
      <c r="J153" s="9">
        <v>1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10" ht="38.25">
      <c r="A154" s="7" t="str">
        <f t="shared" si="9"/>
        <v>8800_Thúry</v>
      </c>
      <c r="B154" s="8" t="s">
        <v>305</v>
      </c>
      <c r="C154" s="8" t="s">
        <v>18</v>
      </c>
      <c r="D154" s="8">
        <v>8800</v>
      </c>
      <c r="E154" s="8" t="s">
        <v>41</v>
      </c>
      <c r="F154" s="8" t="s">
        <v>306</v>
      </c>
      <c r="G154" s="9">
        <v>0</v>
      </c>
      <c r="H154" s="9">
        <v>0</v>
      </c>
      <c r="I154" s="9">
        <v>0</v>
      </c>
      <c r="J154" s="9">
        <v>3</v>
      </c>
    </row>
    <row r="155" spans="1:10" s="1" customFormat="1" ht="25.5">
      <c r="A155" s="7" t="str">
        <f t="shared" si="9"/>
        <v>8840_Nagyváthy</v>
      </c>
      <c r="B155" s="8" t="s">
        <v>455</v>
      </c>
      <c r="C155" s="8" t="s">
        <v>13</v>
      </c>
      <c r="D155" s="8">
        <v>8840</v>
      </c>
      <c r="E155" s="8" t="s">
        <v>93</v>
      </c>
      <c r="F155" s="8" t="s">
        <v>116</v>
      </c>
      <c r="G155" s="9">
        <v>0</v>
      </c>
      <c r="H155" s="9">
        <v>0</v>
      </c>
      <c r="I155" s="9">
        <v>0</v>
      </c>
      <c r="J155" s="9">
        <v>2</v>
      </c>
    </row>
    <row r="156" spans="1:10" ht="25.5">
      <c r="A156" s="7" t="str">
        <f t="shared" si="9"/>
        <v>8900_Deák</v>
      </c>
      <c r="B156" s="8" t="s">
        <v>59</v>
      </c>
      <c r="C156" s="8" t="s">
        <v>18</v>
      </c>
      <c r="D156" s="8">
        <v>8900</v>
      </c>
      <c r="E156" s="8" t="s">
        <v>161</v>
      </c>
      <c r="F156" s="8" t="s">
        <v>406</v>
      </c>
      <c r="G156" s="9">
        <v>0</v>
      </c>
      <c r="H156" s="9">
        <v>1</v>
      </c>
      <c r="I156" s="9">
        <v>0</v>
      </c>
      <c r="J156" s="9">
        <v>0</v>
      </c>
    </row>
    <row r="157" spans="1:10" ht="25.5">
      <c r="A157" s="7" t="str">
        <f t="shared" si="9"/>
        <v>8900_Ganz</v>
      </c>
      <c r="B157" s="8" t="s">
        <v>456</v>
      </c>
      <c r="C157" s="8" t="s">
        <v>18</v>
      </c>
      <c r="D157" s="8">
        <v>8900</v>
      </c>
      <c r="E157" s="8" t="s">
        <v>161</v>
      </c>
      <c r="F157" s="8" t="s">
        <v>398</v>
      </c>
      <c r="G157" s="9">
        <v>1</v>
      </c>
      <c r="H157" s="9">
        <v>0</v>
      </c>
      <c r="I157" s="9">
        <v>0</v>
      </c>
      <c r="J157" s="9">
        <v>0</v>
      </c>
    </row>
    <row r="158" spans="1:10" ht="25.5">
      <c r="A158" s="7" t="str">
        <f t="shared" si="9"/>
        <v>8900_Páterdombi</v>
      </c>
      <c r="B158" s="8" t="s">
        <v>293</v>
      </c>
      <c r="C158" s="8" t="s">
        <v>18</v>
      </c>
      <c r="D158" s="8">
        <v>8900</v>
      </c>
      <c r="E158" s="8" t="s">
        <v>161</v>
      </c>
      <c r="F158" s="8" t="s">
        <v>292</v>
      </c>
      <c r="G158" s="9">
        <v>0</v>
      </c>
      <c r="H158" s="9">
        <v>2</v>
      </c>
      <c r="I158" s="9">
        <v>0</v>
      </c>
      <c r="J158" s="9">
        <v>1</v>
      </c>
    </row>
    <row r="159" spans="1:10" ht="25.5">
      <c r="A159" s="7" t="str">
        <f t="shared" si="9"/>
        <v>9023_Pálffy</v>
      </c>
      <c r="B159" s="8" t="s">
        <v>207</v>
      </c>
      <c r="C159" s="8" t="s">
        <v>18</v>
      </c>
      <c r="D159" s="8">
        <v>9023</v>
      </c>
      <c r="E159" s="8" t="s">
        <v>86</v>
      </c>
      <c r="F159" s="8" t="s">
        <v>149</v>
      </c>
      <c r="G159" s="9">
        <v>0</v>
      </c>
      <c r="H159" s="9">
        <v>0</v>
      </c>
      <c r="I159" s="9">
        <v>0</v>
      </c>
      <c r="J159" s="9">
        <v>3</v>
      </c>
    </row>
    <row r="160" spans="1:10" ht="25.5">
      <c r="A160" s="7" t="str">
        <f t="shared" si="9"/>
        <v>9024_Gábor</v>
      </c>
      <c r="B160" s="8" t="s">
        <v>112</v>
      </c>
      <c r="C160" s="8" t="s">
        <v>18</v>
      </c>
      <c r="D160" s="8">
        <v>9024</v>
      </c>
      <c r="E160" s="8" t="s">
        <v>86</v>
      </c>
      <c r="F160" s="8" t="s">
        <v>131</v>
      </c>
      <c r="G160" s="9">
        <v>0</v>
      </c>
      <c r="H160" s="9">
        <v>4</v>
      </c>
      <c r="I160" s="9">
        <v>0</v>
      </c>
      <c r="J160" s="9">
        <v>0</v>
      </c>
    </row>
    <row r="161" spans="1:10" ht="25.5">
      <c r="A161" s="7" t="str">
        <f t="shared" si="9"/>
        <v>9024_Jókai</v>
      </c>
      <c r="B161" s="8" t="s">
        <v>418</v>
      </c>
      <c r="C161" s="8" t="s">
        <v>18</v>
      </c>
      <c r="D161" s="8">
        <v>9024</v>
      </c>
      <c r="E161" s="8" t="s">
        <v>86</v>
      </c>
      <c r="F161" s="8" t="s">
        <v>419</v>
      </c>
      <c r="G161" s="9">
        <v>1</v>
      </c>
      <c r="H161" s="9">
        <v>0</v>
      </c>
      <c r="I161" s="9">
        <v>0</v>
      </c>
      <c r="J161" s="9">
        <v>0</v>
      </c>
    </row>
    <row r="162" spans="1:10" ht="51">
      <c r="A162" s="7" t="str">
        <f t="shared" si="9"/>
        <v>9024_Krúdy</v>
      </c>
      <c r="B162" s="8" t="s">
        <v>343</v>
      </c>
      <c r="C162" s="8" t="s">
        <v>18</v>
      </c>
      <c r="D162" s="8">
        <v>9024</v>
      </c>
      <c r="E162" s="8" t="s">
        <v>86</v>
      </c>
      <c r="F162" s="8" t="s">
        <v>367</v>
      </c>
      <c r="G162" s="9">
        <v>1</v>
      </c>
      <c r="H162" s="9">
        <v>0</v>
      </c>
      <c r="I162" s="9">
        <v>1</v>
      </c>
      <c r="J162" s="9">
        <v>0</v>
      </c>
    </row>
    <row r="163" spans="1:10" ht="38.25">
      <c r="A163" s="7" t="str">
        <f t="shared" si="9"/>
        <v>9025_Kossuth</v>
      </c>
      <c r="B163" s="8" t="s">
        <v>233</v>
      </c>
      <c r="C163" s="8" t="s">
        <v>18</v>
      </c>
      <c r="D163" s="8">
        <v>9025</v>
      </c>
      <c r="E163" s="8" t="s">
        <v>86</v>
      </c>
      <c r="F163" s="8" t="s">
        <v>87</v>
      </c>
      <c r="G163" s="9">
        <v>4</v>
      </c>
      <c r="H163" s="9">
        <v>0</v>
      </c>
      <c r="I163" s="9">
        <v>0</v>
      </c>
      <c r="J163" s="9">
        <v>2</v>
      </c>
    </row>
    <row r="164" spans="1:10" ht="38.25">
      <c r="A164" s="7" t="str">
        <f t="shared" si="9"/>
        <v>9027_Lukács</v>
      </c>
      <c r="B164" s="8" t="s">
        <v>232</v>
      </c>
      <c r="C164" s="8" t="s">
        <v>18</v>
      </c>
      <c r="D164" s="8">
        <v>9027</v>
      </c>
      <c r="E164" s="8" t="s">
        <v>86</v>
      </c>
      <c r="F164" s="8" t="s">
        <v>387</v>
      </c>
      <c r="G164" s="9">
        <v>0</v>
      </c>
      <c r="H164" s="9">
        <v>1</v>
      </c>
      <c r="I164" s="9">
        <v>1</v>
      </c>
      <c r="J164" s="9">
        <v>1</v>
      </c>
    </row>
    <row r="165" spans="1:10" ht="25.5">
      <c r="A165" s="7" t="str">
        <f t="shared" si="9"/>
        <v>9200_Haller</v>
      </c>
      <c r="B165" s="8" t="s">
        <v>237</v>
      </c>
      <c r="C165" s="8" t="s">
        <v>18</v>
      </c>
      <c r="D165" s="8">
        <v>9200</v>
      </c>
      <c r="E165" s="8" t="s">
        <v>63</v>
      </c>
      <c r="F165" s="8" t="s">
        <v>64</v>
      </c>
      <c r="G165" s="9">
        <v>1</v>
      </c>
      <c r="H165" s="9">
        <v>0</v>
      </c>
      <c r="I165" s="9">
        <v>0</v>
      </c>
      <c r="J165" s="9">
        <v>0</v>
      </c>
    </row>
    <row r="166" spans="1:10" ht="38.25">
      <c r="A166" s="7" t="str">
        <f t="shared" si="9"/>
        <v>9300_Csukás</v>
      </c>
      <c r="B166" s="8" t="s">
        <v>338</v>
      </c>
      <c r="C166" s="8" t="s">
        <v>18</v>
      </c>
      <c r="D166" s="8">
        <v>9300</v>
      </c>
      <c r="E166" s="8" t="s">
        <v>146</v>
      </c>
      <c r="F166" s="8" t="s">
        <v>339</v>
      </c>
      <c r="G166" s="9">
        <v>0</v>
      </c>
      <c r="H166" s="9">
        <v>0</v>
      </c>
      <c r="I166" s="9">
        <v>1</v>
      </c>
      <c r="J166" s="9">
        <v>0</v>
      </c>
    </row>
    <row r="167" spans="1:10" ht="25.5">
      <c r="A167" s="7" t="str">
        <f t="shared" si="9"/>
        <v>9300_Kossuth</v>
      </c>
      <c r="B167" s="8" t="s">
        <v>147</v>
      </c>
      <c r="C167" s="8" t="s">
        <v>18</v>
      </c>
      <c r="D167" s="8">
        <v>9300</v>
      </c>
      <c r="E167" s="8" t="s">
        <v>146</v>
      </c>
      <c r="F167" s="8" t="s">
        <v>148</v>
      </c>
      <c r="G167" s="9">
        <v>0</v>
      </c>
      <c r="H167" s="9">
        <v>0</v>
      </c>
      <c r="I167" s="9">
        <v>2</v>
      </c>
      <c r="J167" s="9">
        <v>0</v>
      </c>
    </row>
    <row r="168" spans="1:10" ht="25.5">
      <c r="A168" s="7" t="str">
        <f t="shared" si="9"/>
        <v>9330_Berg</v>
      </c>
      <c r="B168" s="8" t="s">
        <v>150</v>
      </c>
      <c r="C168" s="8" t="s">
        <v>18</v>
      </c>
      <c r="D168" s="8">
        <v>9330</v>
      </c>
      <c r="E168" s="8" t="s">
        <v>151</v>
      </c>
      <c r="F168" s="8" t="s">
        <v>152</v>
      </c>
      <c r="G168" s="9">
        <v>1</v>
      </c>
      <c r="H168" s="9">
        <v>1</v>
      </c>
      <c r="I168" s="9">
        <v>0</v>
      </c>
      <c r="J168" s="9">
        <v>0</v>
      </c>
    </row>
    <row r="169" spans="1:10" ht="38.25">
      <c r="A169" s="7" t="str">
        <f>CONCATENATE(D169,"_",LEFT(B169,SEARCH(" ",B169,1)-2))</f>
        <v>9400_Idegenforgalmi</v>
      </c>
      <c r="B169" s="8" t="s">
        <v>457</v>
      </c>
      <c r="C169" s="8" t="s">
        <v>18</v>
      </c>
      <c r="D169" s="8">
        <v>9400</v>
      </c>
      <c r="E169" s="8" t="s">
        <v>85</v>
      </c>
      <c r="F169" s="8" t="s">
        <v>345</v>
      </c>
      <c r="G169" s="9">
        <v>2</v>
      </c>
      <c r="H169" s="9">
        <v>1</v>
      </c>
      <c r="I169" s="9">
        <v>0</v>
      </c>
      <c r="J169" s="9">
        <v>2</v>
      </c>
    </row>
    <row r="170" spans="1:10" ht="51">
      <c r="A170" s="7" t="str">
        <f t="shared" si="9"/>
        <v>9700_Herman</v>
      </c>
      <c r="B170" s="8" t="s">
        <v>208</v>
      </c>
      <c r="C170" s="8" t="s">
        <v>18</v>
      </c>
      <c r="D170" s="8">
        <v>9700</v>
      </c>
      <c r="E170" s="8" t="s">
        <v>155</v>
      </c>
      <c r="F170" s="8" t="s">
        <v>382</v>
      </c>
      <c r="G170" s="9">
        <v>1</v>
      </c>
      <c r="H170" s="9">
        <v>0</v>
      </c>
      <c r="I170" s="9">
        <v>2</v>
      </c>
      <c r="J170" s="9">
        <v>0</v>
      </c>
    </row>
    <row r="171" spans="1:10" ht="25.5">
      <c r="A171" s="7" t="str">
        <f aca="true" t="shared" si="10" ref="A171:A177">CONCATENATE(D171,"_",LEFT(B171,SEARCH(" ",B171,1)-1))</f>
        <v>9700_Kereskedelmi</v>
      </c>
      <c r="B171" s="8" t="s">
        <v>468</v>
      </c>
      <c r="C171" s="8" t="s">
        <v>18</v>
      </c>
      <c r="D171" s="8">
        <v>9700</v>
      </c>
      <c r="E171" s="8" t="s">
        <v>162</v>
      </c>
      <c r="F171" s="8" t="s">
        <v>163</v>
      </c>
      <c r="G171" s="9">
        <v>3</v>
      </c>
      <c r="H171" s="9">
        <v>2</v>
      </c>
      <c r="I171" s="9">
        <v>0</v>
      </c>
      <c r="J171" s="9">
        <v>1</v>
      </c>
    </row>
    <row r="172" spans="1:10" ht="25.5">
      <c r="A172" s="7" t="str">
        <f t="shared" si="10"/>
        <v>9700_Teleki</v>
      </c>
      <c r="B172" s="8" t="s">
        <v>110</v>
      </c>
      <c r="C172" s="8" t="s">
        <v>18</v>
      </c>
      <c r="D172" s="8">
        <v>9700</v>
      </c>
      <c r="E172" s="8" t="s">
        <v>155</v>
      </c>
      <c r="F172" s="8" t="s">
        <v>241</v>
      </c>
      <c r="G172" s="9">
        <v>1</v>
      </c>
      <c r="H172" s="9">
        <v>0</v>
      </c>
      <c r="I172" s="9">
        <v>0</v>
      </c>
      <c r="J172" s="9">
        <v>2</v>
      </c>
    </row>
    <row r="173" spans="1:10" ht="25.5">
      <c r="A173" s="7" t="str">
        <f t="shared" si="10"/>
        <v>9700_Vasi</v>
      </c>
      <c r="B173" s="8" t="s">
        <v>392</v>
      </c>
      <c r="C173" s="8" t="s">
        <v>18</v>
      </c>
      <c r="D173" s="8">
        <v>9700</v>
      </c>
      <c r="E173" s="8" t="s">
        <v>155</v>
      </c>
      <c r="F173" s="8" t="s">
        <v>279</v>
      </c>
      <c r="G173" s="9">
        <v>0</v>
      </c>
      <c r="H173" s="9">
        <v>0</v>
      </c>
      <c r="I173" s="9">
        <v>1</v>
      </c>
      <c r="J173" s="9">
        <v>0</v>
      </c>
    </row>
    <row r="174" spans="1:10" ht="38.25">
      <c r="A174" s="7" t="str">
        <f t="shared" si="10"/>
        <v>9701_Puskás</v>
      </c>
      <c r="B174" s="8" t="s">
        <v>238</v>
      </c>
      <c r="C174" s="8" t="s">
        <v>18</v>
      </c>
      <c r="D174" s="8">
        <v>9701</v>
      </c>
      <c r="E174" s="8" t="s">
        <v>155</v>
      </c>
      <c r="F174" s="8" t="s">
        <v>156</v>
      </c>
      <c r="G174" s="9">
        <v>0</v>
      </c>
      <c r="H174" s="9">
        <v>2</v>
      </c>
      <c r="I174" s="9">
        <v>5</v>
      </c>
      <c r="J174" s="9">
        <v>1</v>
      </c>
    </row>
    <row r="175" spans="1:10" ht="38.25">
      <c r="A175" s="7" t="str">
        <f t="shared" si="10"/>
        <v>9737_Felsőbüki</v>
      </c>
      <c r="B175" s="8" t="s">
        <v>312</v>
      </c>
      <c r="C175" s="8" t="s">
        <v>18</v>
      </c>
      <c r="D175" s="8">
        <v>9737</v>
      </c>
      <c r="E175" s="8" t="s">
        <v>159</v>
      </c>
      <c r="F175" s="8" t="s">
        <v>160</v>
      </c>
      <c r="G175" s="9">
        <v>0</v>
      </c>
      <c r="H175" s="9">
        <v>3</v>
      </c>
      <c r="I175" s="9">
        <v>0</v>
      </c>
      <c r="J175" s="9">
        <v>2</v>
      </c>
    </row>
    <row r="176" spans="1:10" ht="25.5">
      <c r="A176" s="7" t="str">
        <f>CONCATENATE(D176,"_",LEFT(B176,SEARCH(" ",B176,1)-2))</f>
        <v>9751_Középiskola</v>
      </c>
      <c r="B176" s="8" t="s">
        <v>458</v>
      </c>
      <c r="C176" s="8" t="s">
        <v>18</v>
      </c>
      <c r="D176" s="8">
        <v>9751</v>
      </c>
      <c r="E176" s="8" t="s">
        <v>74</v>
      </c>
      <c r="F176" s="8" t="s">
        <v>75</v>
      </c>
      <c r="G176" s="9">
        <v>0</v>
      </c>
      <c r="H176" s="9">
        <v>0</v>
      </c>
      <c r="I176" s="9">
        <v>4</v>
      </c>
      <c r="J176" s="9">
        <v>0</v>
      </c>
    </row>
    <row r="177" spans="1:10" ht="25.5">
      <c r="A177" s="7" t="str">
        <f t="shared" si="10"/>
        <v>9900_Rázsó</v>
      </c>
      <c r="B177" s="8" t="s">
        <v>229</v>
      </c>
      <c r="C177" s="8" t="s">
        <v>18</v>
      </c>
      <c r="D177" s="8">
        <v>9900</v>
      </c>
      <c r="E177" s="8" t="s">
        <v>157</v>
      </c>
      <c r="F177" s="8" t="s">
        <v>158</v>
      </c>
      <c r="G177" s="9">
        <v>1</v>
      </c>
      <c r="H177" s="9">
        <v>2</v>
      </c>
      <c r="I177" s="9">
        <v>1</v>
      </c>
      <c r="J177" s="9">
        <v>2</v>
      </c>
    </row>
    <row r="178" spans="1:10" ht="25.5">
      <c r="A178" s="7" t="s">
        <v>321</v>
      </c>
      <c r="B178" s="8" t="s">
        <v>394</v>
      </c>
      <c r="C178" s="8" t="s">
        <v>18</v>
      </c>
      <c r="D178" s="8">
        <v>9970</v>
      </c>
      <c r="E178" s="8" t="s">
        <v>153</v>
      </c>
      <c r="F178" s="8" t="s">
        <v>154</v>
      </c>
      <c r="G178" s="9">
        <v>1</v>
      </c>
      <c r="H178" s="9">
        <v>0</v>
      </c>
      <c r="I178" s="9">
        <v>0</v>
      </c>
      <c r="J178" s="9">
        <v>0</v>
      </c>
    </row>
    <row r="179" spans="1:10" ht="20.25">
      <c r="A179" s="26" t="s">
        <v>313</v>
      </c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ht="12.75">
      <c r="B180" s="10"/>
      <c r="C180" s="10"/>
      <c r="D180" s="10"/>
      <c r="E180" s="10"/>
      <c r="F180" s="10"/>
      <c r="G180" s="15">
        <f>SUM(G3:G179)</f>
        <v>140</v>
      </c>
      <c r="H180" s="15">
        <f>SUM(H3:H179)</f>
        <v>140</v>
      </c>
      <c r="I180" s="15">
        <f>SUM(I3:I179)</f>
        <v>140</v>
      </c>
      <c r="J180" s="15">
        <f>SUM(J3:J179)</f>
        <v>140</v>
      </c>
    </row>
    <row r="181" spans="1:10" ht="12.75">
      <c r="A181" s="16"/>
      <c r="G181" s="15">
        <f>COUNT(G3:G179)-COUNTIF(G3:G179,0)</f>
        <v>73</v>
      </c>
      <c r="H181" s="15">
        <f>COUNT(H3:H179)-COUNTIF(H3:H179,0)</f>
        <v>80</v>
      </c>
      <c r="I181" s="15">
        <f>COUNT(I3:I179)-COUNTIF(I3:I179,0)</f>
        <v>75</v>
      </c>
      <c r="J181" s="15">
        <f>COUNT(J3:J179)-COUNTIF(J3:J179,0)</f>
        <v>72</v>
      </c>
    </row>
    <row r="183" spans="2:10" ht="12.75">
      <c r="B183" s="20" t="s">
        <v>12</v>
      </c>
      <c r="C183" s="8"/>
      <c r="D183" s="8"/>
      <c r="E183" s="8"/>
      <c r="F183" s="21">
        <f aca="true" t="shared" si="11" ref="F183:F189">COUNTIF($C$3:$C$179,B183)</f>
        <v>28</v>
      </c>
      <c r="G183" s="22">
        <f aca="true" t="shared" si="12" ref="G183:J189">SUMIF($C$2:$C$179,$B183,G$2:G$179)</f>
        <v>20</v>
      </c>
      <c r="H183" s="22">
        <f t="shared" si="12"/>
        <v>20</v>
      </c>
      <c r="I183" s="22">
        <f t="shared" si="12"/>
        <v>20</v>
      </c>
      <c r="J183" s="22">
        <f t="shared" si="12"/>
        <v>20</v>
      </c>
    </row>
    <row r="184" spans="2:10" ht="12.75">
      <c r="B184" s="20" t="s">
        <v>13</v>
      </c>
      <c r="C184" s="8"/>
      <c r="D184" s="8"/>
      <c r="E184" s="8"/>
      <c r="F184" s="21">
        <f t="shared" si="11"/>
        <v>25</v>
      </c>
      <c r="G184" s="22">
        <f t="shared" si="12"/>
        <v>20</v>
      </c>
      <c r="H184" s="22">
        <f t="shared" si="12"/>
        <v>20</v>
      </c>
      <c r="I184" s="22">
        <f t="shared" si="12"/>
        <v>20</v>
      </c>
      <c r="J184" s="22">
        <f t="shared" si="12"/>
        <v>20</v>
      </c>
    </row>
    <row r="185" spans="2:10" ht="12.75">
      <c r="B185" s="20" t="s">
        <v>14</v>
      </c>
      <c r="C185" s="8"/>
      <c r="D185" s="8"/>
      <c r="E185" s="8"/>
      <c r="F185" s="21">
        <f t="shared" si="11"/>
        <v>30</v>
      </c>
      <c r="G185" s="22">
        <f t="shared" si="12"/>
        <v>20</v>
      </c>
      <c r="H185" s="22">
        <f t="shared" si="12"/>
        <v>20</v>
      </c>
      <c r="I185" s="22">
        <f t="shared" si="12"/>
        <v>20</v>
      </c>
      <c r="J185" s="22">
        <f t="shared" si="12"/>
        <v>20</v>
      </c>
    </row>
    <row r="186" spans="2:10" ht="12.75">
      <c r="B186" s="20" t="s">
        <v>15</v>
      </c>
      <c r="C186" s="8"/>
      <c r="D186" s="8"/>
      <c r="E186" s="8"/>
      <c r="F186" s="21">
        <f t="shared" si="11"/>
        <v>20</v>
      </c>
      <c r="G186" s="22">
        <f t="shared" si="12"/>
        <v>20</v>
      </c>
      <c r="H186" s="22">
        <f t="shared" si="12"/>
        <v>20</v>
      </c>
      <c r="I186" s="22">
        <f t="shared" si="12"/>
        <v>20</v>
      </c>
      <c r="J186" s="22">
        <f t="shared" si="12"/>
        <v>20</v>
      </c>
    </row>
    <row r="187" spans="2:10" ht="12.75">
      <c r="B187" s="20" t="s">
        <v>16</v>
      </c>
      <c r="C187" s="8"/>
      <c r="D187" s="8"/>
      <c r="E187" s="8"/>
      <c r="F187" s="21">
        <f t="shared" si="11"/>
        <v>21</v>
      </c>
      <c r="G187" s="22">
        <f t="shared" si="12"/>
        <v>20</v>
      </c>
      <c r="H187" s="22">
        <f t="shared" si="12"/>
        <v>20</v>
      </c>
      <c r="I187" s="22">
        <f t="shared" si="12"/>
        <v>20</v>
      </c>
      <c r="J187" s="22">
        <f t="shared" si="12"/>
        <v>20</v>
      </c>
    </row>
    <row r="188" spans="2:10" ht="12.75">
      <c r="B188" s="20" t="s">
        <v>17</v>
      </c>
      <c r="C188" s="8"/>
      <c r="D188" s="8"/>
      <c r="E188" s="8"/>
      <c r="F188" s="21">
        <f t="shared" si="11"/>
        <v>26</v>
      </c>
      <c r="G188" s="22">
        <f t="shared" si="12"/>
        <v>20</v>
      </c>
      <c r="H188" s="22">
        <f t="shared" si="12"/>
        <v>20</v>
      </c>
      <c r="I188" s="22">
        <f t="shared" si="12"/>
        <v>20</v>
      </c>
      <c r="J188" s="22">
        <f t="shared" si="12"/>
        <v>20</v>
      </c>
    </row>
    <row r="189" spans="2:10" ht="12.75">
      <c r="B189" s="20" t="s">
        <v>18</v>
      </c>
      <c r="C189" s="8"/>
      <c r="D189" s="8"/>
      <c r="E189" s="8"/>
      <c r="F189" s="21">
        <f t="shared" si="11"/>
        <v>26</v>
      </c>
      <c r="G189" s="22">
        <f t="shared" si="12"/>
        <v>20</v>
      </c>
      <c r="H189" s="22">
        <f t="shared" si="12"/>
        <v>20</v>
      </c>
      <c r="I189" s="22">
        <f t="shared" si="12"/>
        <v>20</v>
      </c>
      <c r="J189" s="22">
        <f t="shared" si="12"/>
        <v>20</v>
      </c>
    </row>
    <row r="190" ht="12.75">
      <c r="F190" s="18">
        <f>SUM(F183:F189)</f>
        <v>176</v>
      </c>
    </row>
    <row r="192" ht="12.75">
      <c r="B192" s="23"/>
    </row>
  </sheetData>
  <sheetProtection password="D93F" sheet="1" autoFilter="0"/>
  <autoFilter ref="A2:J181"/>
  <mergeCells count="3">
    <mergeCell ref="B1:F1"/>
    <mergeCell ref="G1:J1"/>
    <mergeCell ref="A179:J179"/>
  </mergeCells>
  <dataValidations count="5">
    <dataValidation type="list" allowBlank="1" showInputMessage="1" showErrorMessage="1" sqref="C180:C65536 C156:C178 C154 C54:C78 C3:C52 C1 C80:C152">
      <formula1>$B$183:$B$189</formula1>
    </dataValidation>
    <dataValidation type="whole" allowBlank="1" showErrorMessage="1" error="Ez nem irányítószám!" sqref="D180:D65536 D154:D178 D1 D3:D145">
      <formula1>1000</formula1>
      <formula2>9999</formula2>
    </dataValidation>
    <dataValidation type="list" allowBlank="1" showInputMessage="1" showErrorMessage="1" sqref="C155">
      <formula1>$B$241:$B$247</formula1>
    </dataValidation>
    <dataValidation type="list" allowBlank="1" showInputMessage="1" showErrorMessage="1" sqref="C79">
      <formula1>$B$188:$B$194</formula1>
    </dataValidation>
    <dataValidation type="list" allowBlank="1" showInputMessage="1" showErrorMessage="1" sqref="C53">
      <formula1>$B$192:$B$198</formula1>
    </dataValidation>
  </dataValidations>
  <printOptions horizontalCentered="1"/>
  <pageMargins left="0.5118110236220472" right="0.5118110236220472" top="0.5118110236220472" bottom="0.5118110236220472" header="0.2362204724409449" footer="0.2362204724409449"/>
  <pageSetup fitToHeight="0" horizontalDpi="600" verticalDpi="600" orientation="landscape" paperSize="9" scale="77" r:id="rId1"/>
  <headerFooter alignWithMargins="0">
    <oddHeader>&amp;C&amp;"Arial,Félkövér"&amp;12Szakiskolások országos közismereti versenye, 2008/2009 (nevezés)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Szalay Sándor</cp:lastModifiedBy>
  <cp:lastPrinted>2008-01-15T09:30:27Z</cp:lastPrinted>
  <dcterms:created xsi:type="dcterms:W3CDTF">2005-11-04T14:49:27Z</dcterms:created>
  <dcterms:modified xsi:type="dcterms:W3CDTF">2009-02-03T16:24:48Z</dcterms:modified>
  <cp:category/>
  <cp:version/>
  <cp:contentType/>
  <cp:contentStatus/>
</cp:coreProperties>
</file>